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72" activeTab="0"/>
  </bookViews>
  <sheets>
    <sheet name="RIEPILOGO" sheetId="1" r:id="rId1"/>
    <sheet name="SCHEDA VALUTAZIONE" sheetId="2" state="hidden" r:id="rId2"/>
  </sheets>
  <definedNames>
    <definedName name="_xlnm._FilterDatabase" localSheetId="0" hidden="1">'RIEPILOGO'!$A$4:$P$94</definedName>
    <definedName name="_xlnm.Print_Area" localSheetId="0">'RIEPILOGO'!$A$1:$AT$93</definedName>
    <definedName name="Payment_Needed">"Pagamento richiesto"</definedName>
    <definedName name="Reimbursement">"Rimborso"</definedName>
    <definedName name="_xlnm.Print_Titles" localSheetId="0">'RIEPILOGO'!$1:$4</definedName>
  </definedNames>
  <calcPr fullCalcOnLoad="1"/>
</workbook>
</file>

<file path=xl/comments1.xml><?xml version="1.0" encoding="utf-8"?>
<comments xmlns="http://schemas.openxmlformats.org/spreadsheetml/2006/main">
  <authors>
    <author>schiavi</author>
  </authors>
  <commentList>
    <comment ref="Q3" authorId="0">
      <text>
        <r>
          <rPr>
            <b/>
            <sz val="9"/>
            <rFont val="Tahoma"/>
            <family val="2"/>
          </rPr>
          <t>Interessi esterni:</t>
        </r>
        <r>
          <rPr>
            <sz val="9"/>
            <rFont val="Tahoma"/>
            <family val="2"/>
          </rPr>
          <t xml:space="preserve">
Il processo dà luogo a elevati o modesti benefici economici o di altra natura per i destinatari
A - BENEFICI RILEVANTI PER IL DESTINATARIO
M - IL DESTINARIO RICEVE BENEFICI SIGNIFICATIVI
B - IL DESTINATARIO NON RICEVE BENEFICI PARTICOLARI</t>
        </r>
      </text>
    </comment>
    <comment ref="R3" authorId="0">
      <text>
        <r>
          <rPr>
            <b/>
            <sz val="9"/>
            <rFont val="Tahoma"/>
            <family val="2"/>
          </rPr>
          <t>Discrezionalità:</t>
        </r>
        <r>
          <rPr>
            <sz val="9"/>
            <rFont val="Tahoma"/>
            <family val="2"/>
          </rPr>
          <t xml:space="preserve">
La presenza di un processo decisionale altamente discrezionale nelle attività svolte, negli atti prodotti, nel dare risposte alle emrgenze
A - IL PROCESSO E' ALTAMENTE ISCREZIONALE O VINCOLATO SOLO DA ATTI AMMINISTRATIVI.
M - IL PROCESSO E' PARZIALMENTE VINCOLATO DALLA LEGGE E DA ATTI AMMINISTRATIVI.
B - IL PROCESSO E' DEL TUTTO VINCOLATO</t>
        </r>
      </text>
    </comment>
    <comment ref="S3" authorId="0">
      <text>
        <r>
          <rPr>
            <b/>
            <sz val="9"/>
            <rFont val="Tahoma"/>
            <family val="2"/>
          </rPr>
          <t>Eventi corruttivi passati:</t>
        </r>
        <r>
          <rPr>
            <sz val="9"/>
            <rFont val="Tahoma"/>
            <family val="2"/>
          </rPr>
          <t xml:space="preserve">
Eventi "sentinella" , procedimenti avviati dall’autorità giudiziaria o contabile o ricorsi amministrativi nei confronti dell’Ente o procedimenti disciplinari avviati nei confronti dei dipendenti impiegati sul processo in esame (ultimo anno, ultimi 3 anni, mai)
A - ULTIMO ANNO
M - ULTIMI TRE ANNI
B - MAI</t>
        </r>
      </text>
    </comment>
    <comment ref="T3" authorId="0">
      <text>
        <r>
          <rPr>
            <b/>
            <sz val="9"/>
            <rFont val="Tahoma"/>
            <family val="2"/>
          </rPr>
          <t xml:space="preserve">Opacità processo:
</t>
        </r>
        <r>
          <rPr>
            <sz val="9"/>
            <rFont val="Tahoma"/>
            <family val="2"/>
          </rPr>
          <t xml:space="preserve">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
</t>
        </r>
      </text>
    </comment>
    <comment ref="U3" authorId="0">
      <text>
        <r>
          <rPr>
            <b/>
            <sz val="9"/>
            <rFont val="Tahoma"/>
            <family val="2"/>
          </rPr>
          <t>Grado attuazione misure:</t>
        </r>
        <r>
          <rPr>
            <sz val="9"/>
            <rFont val="Tahoma"/>
            <family val="2"/>
          </rPr>
          <t xml:space="preserve">
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
A - Ritardi significativi nei monitoraggi e nel fornire elementi a supporto della verifica. Indempimenti in materia di Trasparenza Amministrativa
M -  Ritardi nei monitoraggi e nel fornire elementi a supporto della verifica. Adempimenti altuari in materia di Trasparenza Amministrativa
B - Riscontri puntuali nei monitoraggi e nel fornire elementi a supporto della verifica. Buon livello di adempimento in materia di Trasparenza Amministrativa</t>
        </r>
      </text>
    </comment>
    <comment ref="V3" authorId="0">
      <text>
        <r>
          <rPr>
            <b/>
            <sz val="9"/>
            <rFont val="Tahoma"/>
            <family val="2"/>
          </rPr>
          <t>Coerenza operativa</t>
        </r>
        <r>
          <rPr>
            <sz val="9"/>
            <rFont val="Tahoma"/>
            <family val="2"/>
          </rPr>
          <t xml:space="preserve">
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Il processo è svolto da una o più unità operativa
</t>
        </r>
      </text>
    </comment>
    <comment ref="W3" authorId="0">
      <text>
        <r>
          <rPr>
            <b/>
            <sz val="9"/>
            <rFont val="Tahoma"/>
            <family val="2"/>
          </rPr>
          <t>Segnalazioni/Reclami:</t>
        </r>
        <r>
          <rPr>
            <sz val="9"/>
            <rFont val="Tahoma"/>
            <family val="2"/>
          </rPr>
          <t xml:space="preserve">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
A - SI NELL'ULTIMO ANNO
B - SI NEGLI ULTIMI TRE ANNI
C - NO</t>
        </r>
      </text>
    </comment>
    <comment ref="X3" authorId="0">
      <text>
        <r>
          <rPr>
            <b/>
            <sz val="9"/>
            <rFont val="Tahoma"/>
            <family val="2"/>
          </rPr>
          <t>Impatto immagine Ente:</t>
        </r>
        <r>
          <rPr>
            <sz val="9"/>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A - SI, NEI MEDIA LOCALI E REGIONALI E NAZIONALI
M - SI NEI MEDIA LOCALI
B - NON SE NE HA MEMORIA</t>
        </r>
      </text>
    </comment>
    <comment ref="Y3" authorId="0">
      <text>
        <r>
          <rPr>
            <b/>
            <sz val="9"/>
            <rFont val="Tahoma"/>
            <family val="2"/>
          </rPr>
          <t>Carenze organizzative:</t>
        </r>
        <r>
          <rPr>
            <sz val="9"/>
            <rFont val="Tahoma"/>
            <family val="2"/>
          </rPr>
          <t xml:space="preserve">
Capacità dell’Ente di far fronte
alle proprie carenze
organizzative nei ruoli di responsabilità</t>
        </r>
      </text>
    </comment>
    <comment ref="AA3" authorId="0">
      <text>
        <r>
          <rPr>
            <b/>
            <sz val="9"/>
            <rFont val="Tahoma"/>
            <family val="2"/>
          </rPr>
          <t>Impatto immagine Ente:</t>
        </r>
        <r>
          <rPr>
            <sz val="9"/>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t>
        </r>
      </text>
    </comment>
    <comment ref="AB3" authorId="0">
      <text>
        <r>
          <rPr>
            <b/>
            <sz val="9"/>
            <rFont val="Tahoma"/>
            <family val="2"/>
          </rPr>
          <t>Impatto contenzioso:</t>
        </r>
        <r>
          <rPr>
            <sz val="9"/>
            <rFont val="Tahoma"/>
            <family val="2"/>
          </rPr>
          <t xml:space="preserve">
costi economici e/o organizzativi sostenuti per il trattamento del
contenzioso dall’Amministrazione . 
</t>
        </r>
      </text>
    </comment>
    <comment ref="AC3" authorId="0">
      <text>
        <r>
          <rPr>
            <b/>
            <sz val="9"/>
            <rFont val="Tahoma"/>
            <family val="2"/>
          </rPr>
          <t>Impatto organizzativo:</t>
        </r>
        <r>
          <rPr>
            <sz val="9"/>
            <rFont val="Tahoma"/>
            <family val="2"/>
          </rPr>
          <t xml:space="preserve">
l’effetto che il verificarsi di uno o più eventi rischiosi inerenti il processo può comportare nel normale svolgimento delle attività dell’Ente (Interruzione del servizio totale o parziale ovvero aggravio per gli altri dipendenti dell’Ente)
</t>
        </r>
      </text>
    </comment>
    <comment ref="AD3" authorId="0">
      <text>
        <r>
          <rPr>
            <b/>
            <sz val="9"/>
            <rFont val="Tahoma"/>
            <family val="2"/>
          </rPr>
          <t>Irregolarità_Costi:</t>
        </r>
        <r>
          <rPr>
            <sz val="9"/>
            <rFont val="Tahoma"/>
            <family val="2"/>
          </rPr>
          <t xml:space="preserve">
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r>
      </text>
    </comment>
  </commentList>
</comments>
</file>

<file path=xl/sharedStrings.xml><?xml version="1.0" encoding="utf-8"?>
<sst xmlns="http://schemas.openxmlformats.org/spreadsheetml/2006/main" count="793" uniqueCount="222">
  <si>
    <t>INDICI DI VALUTAZIONE DELLA PROBABILITA'</t>
  </si>
  <si>
    <t>DISCREZIONALITA'</t>
  </si>
  <si>
    <t>RILEVANZA ESTERNA</t>
  </si>
  <si>
    <t>COMPLESSITA' DEL PROCESSO</t>
  </si>
  <si>
    <t>VALORE ECONOMICO</t>
  </si>
  <si>
    <t>CONTROLLI</t>
  </si>
  <si>
    <t>FRAZIONABILITA' DEL PROCESSO</t>
  </si>
  <si>
    <t>INDICI VALUTAZIONE DELL'IMPATTO</t>
  </si>
  <si>
    <t>IMPATTO ORGANIZZATIVO</t>
  </si>
  <si>
    <t>IMPATTO ECONOMICO</t>
  </si>
  <si>
    <t>IMPATTO REPUTAZIONALE</t>
  </si>
  <si>
    <t>IMP. ORGANIZZATIVO, ECONOMICO IMMAGINE</t>
  </si>
  <si>
    <t>A1</t>
  </si>
  <si>
    <t>A2</t>
  </si>
  <si>
    <t>A3</t>
  </si>
  <si>
    <t>A4</t>
  </si>
  <si>
    <t>A5</t>
  </si>
  <si>
    <t>A6</t>
  </si>
  <si>
    <t>A</t>
  </si>
  <si>
    <t>B1</t>
  </si>
  <si>
    <t>B2</t>
  </si>
  <si>
    <t>B3</t>
  </si>
  <si>
    <t>B4</t>
  </si>
  <si>
    <t>B</t>
  </si>
  <si>
    <t>A x B</t>
  </si>
  <si>
    <t xml:space="preserve">VALUTAZIONE COMPLESSIVA DEL RISCHIO </t>
  </si>
  <si>
    <t xml:space="preserve">AREA </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</si>
  <si>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</si>
  <si>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</si>
  <si>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</si>
  <si>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</si>
  <si>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</si>
  <si>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</si>
  <si>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</si>
  <si>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</si>
  <si>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</si>
  <si>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</si>
  <si>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</si>
  <si>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</si>
  <si>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</si>
  <si>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</si>
  <si>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</si>
  <si>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</si>
  <si>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</si>
  <si>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</si>
  <si>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</si>
  <si>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</si>
  <si>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</si>
  <si>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</si>
  <si>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</si>
  <si>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</si>
  <si>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</si>
  <si>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</si>
  <si>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</si>
  <si>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</si>
  <si>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</si>
  <si>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</si>
  <si>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</si>
  <si>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</si>
  <si>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</si>
  <si>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</si>
  <si>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</si>
  <si>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</si>
  <si>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</si>
  <si>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</si>
  <si>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</si>
  <si>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</si>
  <si>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</si>
  <si>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</si>
  <si>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</si>
  <si>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</si>
  <si>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</si>
  <si>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</si>
  <si>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</si>
  <si>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</si>
  <si>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</si>
  <si>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</si>
  <si>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</si>
  <si>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</si>
  <si>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t>AREA DI RISCHIO</t>
  </si>
  <si>
    <t>PROCESSO</t>
  </si>
  <si>
    <t>VALORI 
PROBABILITA'</t>
  </si>
  <si>
    <t xml:space="preserve">VALORI IMPATTO </t>
  </si>
  <si>
    <t>Inserire 'x' su una sola risposta scelta</t>
  </si>
  <si>
    <t>X</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</si>
  <si>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</si>
  <si>
    <t>Livello di Rischio</t>
  </si>
  <si>
    <t xml:space="preserve">&lt; 3 </t>
  </si>
  <si>
    <t>Nessun rischio</t>
  </si>
  <si>
    <t>da 3  a 7</t>
  </si>
  <si>
    <t>Attenzione</t>
  </si>
  <si>
    <t xml:space="preserve"> da 8  a 12</t>
  </si>
  <si>
    <t>Medio</t>
  </si>
  <si>
    <t>da 13 a 20</t>
  </si>
  <si>
    <t>Serio</t>
  </si>
  <si>
    <t>&gt; 20</t>
  </si>
  <si>
    <t>Elevato</t>
  </si>
  <si>
    <t>XXXXXXXXXXXXXXXXXX</t>
  </si>
  <si>
    <r>
      <t>SI</t>
    </r>
    <r>
      <rPr>
        <sz val="10"/>
        <color indexed="8"/>
        <rFont val="Tahoma"/>
        <family val="2"/>
      </rPr>
      <t xml:space="preserve"> per una percentuale approssimativa del 50%</t>
    </r>
  </si>
  <si>
    <t xml:space="preserve"> Area 1 - Acquisizione e progressione di personale</t>
  </si>
  <si>
    <t>Procedure di reclutamento del personale tramite concorso</t>
  </si>
  <si>
    <t>Progressione del personale</t>
  </si>
  <si>
    <t>Area 2 - Contratti Pubblici</t>
  </si>
  <si>
    <t>Affidamento di forniture, servizi, lavori &lt; € 40.000</t>
  </si>
  <si>
    <t>Affidamento di lavori, servizi o forniture &gt; € 40.000 con procedura aperta</t>
  </si>
  <si>
    <t>Affidamento di lavori, servizi o forniture &gt; € 40.000 con procedura negoziata</t>
  </si>
  <si>
    <t>Affidamento di lavori, servizi o forniture, in deroga o somma urgenza</t>
  </si>
  <si>
    <t>Area 3 - Provvedimenti ampliativi della sfera giuridica, privi di effetto economico diretto</t>
  </si>
  <si>
    <t xml:space="preserve">Attività svolte sulla base di autocertificazioni e soggette a controllo (SCIA) </t>
  </si>
  <si>
    <t>AREA 4 - Provvedimenti ampliativi della sfera giuridica, con effetto economico diretto</t>
  </si>
  <si>
    <t xml:space="preserve">Erogazione di sovvenzioni e contributi a persone ed enti pubblici e privati </t>
  </si>
  <si>
    <t>Attribuzione di vantaggi economici, agevolazioni ed esenzioni</t>
  </si>
  <si>
    <t>Area 5 - Gestione della spesa, delle entrate e del patrimonio</t>
  </si>
  <si>
    <t>Liquidazione di somme per prestazioni di servizi, lavori o forniture</t>
  </si>
  <si>
    <t>Locazione per l'uso di beni di privati</t>
  </si>
  <si>
    <t>Concessione dell'uso di aree o immobili di proprietà pubblica</t>
  </si>
  <si>
    <t>Riscossione diretta di entrate per servizi a domanda individuale</t>
  </si>
  <si>
    <t>Riscossione di canoni di locazione e concessione</t>
  </si>
  <si>
    <t>riscossione dei canoni</t>
  </si>
  <si>
    <t>Area 6 - Controlli, verifiche, ispezioni e sanzioni</t>
  </si>
  <si>
    <t>Attività sanzionatorie, ablative o restrittive di diritti (multe, ammende, sanzioni, espropri)</t>
  </si>
  <si>
    <t>Controlli sull'abusivismo edilizio</t>
  </si>
  <si>
    <t>Area 7- Incarichi e nomine</t>
  </si>
  <si>
    <t>Conferimento di incarichi esterni di collaborazione, studio, ricerca</t>
  </si>
  <si>
    <t>Conferimento di incarichi da albo professionisti</t>
  </si>
  <si>
    <t>AREA 8 - Affari legali e contenzioso</t>
  </si>
  <si>
    <t>gestione sinistri</t>
  </si>
  <si>
    <t>Conferimento incarichi avvocati per difesa in giudizio</t>
  </si>
  <si>
    <t>Liquidazione parcelle legali</t>
  </si>
  <si>
    <t>Definizione e approvazione transazione, accordi bonari e arbitrati</t>
  </si>
  <si>
    <t>AREA 9 - affidamenti nel terzo settore</t>
  </si>
  <si>
    <t>AREA 10 - Gestione servio demografico ed elettorale</t>
  </si>
  <si>
    <t xml:space="preserve"> Procedimento di cambio di abitazione all'interno del territorio comunale</t>
  </si>
  <si>
    <t>Procedimento di cancellazione anagrafica a seguito di emigrazione in altro Comune o per irreperibilità</t>
  </si>
  <si>
    <t>Procedure di reclutamento del personale tramite scorrimento di graduatoria di altro ente</t>
  </si>
  <si>
    <t>Attivazione procedura mobilità esterna</t>
  </si>
  <si>
    <t>Determinazione a contrarre</t>
  </si>
  <si>
    <t>Rescissione o  risoluzione del  contratto</t>
  </si>
  <si>
    <t>Affidamento attività di formazione</t>
  </si>
  <si>
    <t>approvazione progetto di fattibilità tecnica ed economica /definitivo</t>
  </si>
  <si>
    <t>Approvazione progetto esecutivo</t>
  </si>
  <si>
    <t>Approvazione perizia progettuale suppletiva e di variante</t>
  </si>
  <si>
    <t>Concessione proroga termini contrattuali</t>
  </si>
  <si>
    <t>Risposta ad esposti e ricorsi</t>
  </si>
  <si>
    <t>Finanza di progetto</t>
  </si>
  <si>
    <t xml:space="preserve">Espropriazioni per pubblica utilità </t>
  </si>
  <si>
    <t>Espropriazioni ex art. 42 bis DPR 327/2002</t>
  </si>
  <si>
    <t>Servizio di raccolta e smaltimento dei rifiuti</t>
  </si>
  <si>
    <t>Scelta del RUP, del supporto al RUP e della direzione lavori</t>
  </si>
  <si>
    <t>Autorizzazioni manifestazioni sportive, culturali, turistiche</t>
  </si>
  <si>
    <t>Autorizzazioni concessioni suolo pubblico</t>
  </si>
  <si>
    <t xml:space="preserve">Autorizzazioni codice della strada </t>
  </si>
  <si>
    <t>Altre autorizzazioni</t>
  </si>
  <si>
    <t>Procedimenti unici SUAPE</t>
  </si>
  <si>
    <t>Permessi a costruire</t>
  </si>
  <si>
    <t>Permessi a costruire in sanatoria</t>
  </si>
  <si>
    <t>Autorizzazione paesaggistica</t>
  </si>
  <si>
    <t>Concessione di fabbricati</t>
  </si>
  <si>
    <t xml:space="preserve">Assegnazione alloggi di edilizia residenziale pubblica </t>
  </si>
  <si>
    <t>Riconoscimento/Attribuzione beneficio a seguito di calamità naturali</t>
  </si>
  <si>
    <t>Risarcimento del danno</t>
  </si>
  <si>
    <t xml:space="preserve">Pignoramento v/terzi Procedure fallimentari Eredità giacenti
</t>
  </si>
  <si>
    <t>Inserimenti lavorativi di soggetti svantaggiati</t>
  </si>
  <si>
    <t>riscossione dei canoni (aree mercatali</t>
  </si>
  <si>
    <t>Emissione mandati di pagamento</t>
  </si>
  <si>
    <t>forniture economali</t>
  </si>
  <si>
    <t>riscossione tributaria</t>
  </si>
  <si>
    <t>Aggiornamento inventario</t>
  </si>
  <si>
    <t>Controllo dei rendiconti presentati dagli agenti contabili dell'ente, verifica rispondenza ai dati contabili e giustificativi</t>
  </si>
  <si>
    <t>Istruzione e attestazione del visto di regolarità contabile sugli atti di impegno spese</t>
  </si>
  <si>
    <t>accertamento residui attivi e passivi</t>
  </si>
  <si>
    <t>Ricorsi ai verbali codice della strada</t>
  </si>
  <si>
    <t>Controlli commerciali</t>
  </si>
  <si>
    <t>Vigilanza e verifica periodica dei requisiti delle strutture socio assistenziali ai sensi dell'art. 43 della L.r. 23/12/2015 N° 23</t>
  </si>
  <si>
    <t>Definizione e approvazione transazioni, accordi bonari e arbitrati</t>
  </si>
  <si>
    <t>Conferimento incarichi CTP</t>
  </si>
  <si>
    <t xml:space="preserve">Affidamento di servizi a cooperativa sociale </t>
  </si>
  <si>
    <t>Gestione situazione anagrafica stranieri comunitari ed extracomunitari. Rilascio attestazioni soggiorno</t>
  </si>
  <si>
    <t>VARIANTI SPECIFICHE</t>
  </si>
  <si>
    <t>REDAZIONE E ADOZIONE DEL PIANO (PUC)</t>
  </si>
  <si>
    <t>PUBBLICAZIONE DEL PIANO (PUC) E RACCOLTA OSSERVAZIONI</t>
  </si>
  <si>
    <t>APPROVAZIONE DEL PIANO (PUC)</t>
  </si>
  <si>
    <t>PIANI ATTUATIVI DI INIZIATIVA PUBBLICA E PRIVATA</t>
  </si>
  <si>
    <t>(convenzione per la realizzazione di opere di urbanizzazione primaria e secondaria e per la cessione delle aree necessarie)</t>
  </si>
  <si>
    <t>PIANI ATTUATIVI DI INIZIATIVA PUBBLICA</t>
  </si>
  <si>
    <t>CONVENZIONE URBANISTICA</t>
  </si>
  <si>
    <t>CALCOLO ONERI</t>
  </si>
  <si>
    <t>INDIVIDUAZIONE OPERE DI URBANIZZAZIONE</t>
  </si>
  <si>
    <t>CESSIONE DELLE AREE PER OPERE DI URBANIZZAZIONE PRIMARIA E SECONDARIA</t>
  </si>
  <si>
    <t>APPROVAZIONE DEL PIANO ATTUATIVO</t>
  </si>
  <si>
    <t>ESECUZIONE DELLE OPERE DI URBANIZZAZIONE</t>
  </si>
  <si>
    <t>Contrattazione collettiva</t>
  </si>
  <si>
    <t>Autorizzazioni allo svolgimento  di attività da parte dei dipendenti</t>
  </si>
  <si>
    <t>Assunzioni tramite agenzie interinali</t>
  </si>
  <si>
    <t xml:space="preserve">IMPATTO </t>
  </si>
  <si>
    <t>GIUDIZIO SINTETICO / MOTIVAZIONE</t>
  </si>
  <si>
    <t>Interessi esterni</t>
  </si>
  <si>
    <t>Discrezionalità del decisore interno</t>
  </si>
  <si>
    <t>Eventi corruttivi passati</t>
  </si>
  <si>
    <t>Opacità del processo</t>
  </si>
  <si>
    <t>Grado attuazione misure</t>
  </si>
  <si>
    <t xml:space="preserve">Coerenza operativa: </t>
  </si>
  <si>
    <t xml:space="preserve">Segnalazioni, reclami pervenuti
</t>
  </si>
  <si>
    <t xml:space="preserve">Impatto sull’immagine dell’Ente </t>
  </si>
  <si>
    <t>Capacità dell’Ente di far fronte alle proprie carenze organizzative nei ruoli di responsabilità</t>
  </si>
  <si>
    <t>VALUTAZIONE DEL RISCHIO</t>
  </si>
  <si>
    <t>Impatto in termini di
contenzioso</t>
  </si>
  <si>
    <t>Impatto organizzativo e/o sulla
continuità del servizio</t>
  </si>
  <si>
    <t>Danno generato</t>
  </si>
  <si>
    <t>TOTALE IMPATTO</t>
  </si>
  <si>
    <t>M</t>
  </si>
  <si>
    <t>INDICATORE PNA 2019</t>
  </si>
  <si>
    <t>Concessione impianti pubblicitari</t>
  </si>
  <si>
    <t>Risposte rilascio atti su segnalazioni CODICE DELLA STRADA</t>
  </si>
  <si>
    <t>MUREDDU</t>
  </si>
  <si>
    <t>VOLONTORAITO</t>
  </si>
  <si>
    <t>SI TRATTI AU</t>
  </si>
  <si>
    <t>CHIODINO</t>
  </si>
  <si>
    <t>Area 9 - Pianificazione Urbanistica</t>
  </si>
  <si>
    <t>AREA 10- altri procedimenti</t>
  </si>
  <si>
    <t>VALUTAZIONE SECONDO LO SCHEMA QUALITATIVO PNA 2019</t>
  </si>
  <si>
    <t>COMUNE DI ALES -Valutazione del rischio 2024/2026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</si>
</sst>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000"/>
    <numFmt numFmtId="179" formatCode="0.000000"/>
    <numFmt numFmtId="180" formatCode="0.00000"/>
    <numFmt numFmtId="181" formatCode="0.0000"/>
    <numFmt numFmtId="182" formatCode="0.000"/>
    <numFmt numFmtId="183" formatCode="0.0"/>
    <numFmt numFmtId="184" formatCode="_-* #,##0.0_-;\-* #,##0.0_-;_-* &quot;-&quot;??_-;_-@_-"/>
    <numFmt numFmtId="185" formatCode="_-* #,##0_-;\-* #,##0_-;_-* &quot;-&quot;??_-;_-@_-"/>
    <numFmt numFmtId="186" formatCode="_-[$€-2]\ * #,##0.00_-;\-[$€-2]\ * #,##0.00_-;_-[$€-2]\ * &quot;-&quot;??_-"/>
    <numFmt numFmtId="187" formatCode="_(&quot;L.&quot;* #,##0.00_);_(&quot;L.&quot;* \(#,##0.00\);_(&quot;L.&quot;* &quot;-&quot;??_);_(@_)"/>
    <numFmt numFmtId="188" formatCode="#,##0_ ;\-#,##0\ "/>
    <numFmt numFmtId="189" formatCode="&quot;Sì&quot;;&quot;Sì&quot;;&quot;No&quot;"/>
    <numFmt numFmtId="190" formatCode="&quot;Vero&quot;;&quot;Vero&quot;;&quot;Falso&quot;"/>
    <numFmt numFmtId="191" formatCode="&quot;Attivo&quot;;&quot;Attivo&quot;;&quot;Inattivo&quot;"/>
    <numFmt numFmtId="192" formatCode="[$€-2]\ #.##000_);[Red]\([$€-2]\ #.##000\)"/>
    <numFmt numFmtId="193" formatCode="#,##0.00_ ;\-#,##0.00\ "/>
  </numFmts>
  <fonts count="68">
    <font>
      <sz val="10"/>
      <name val="Arial"/>
      <family val="0"/>
    </font>
    <font>
      <sz val="11"/>
      <color indexed="8"/>
      <name val="Calibri"/>
      <family val="2"/>
    </font>
    <font>
      <b/>
      <sz val="11"/>
      <color indexed="8"/>
      <name val="Calibri"/>
      <family val="2"/>
    </font>
    <font>
      <b/>
      <sz val="10"/>
      <color indexed="8"/>
      <name val="Tahoma"/>
      <family val="2"/>
    </font>
    <font>
      <b/>
      <sz val="8"/>
      <color indexed="8"/>
      <name val="Tahoma"/>
      <family val="2"/>
    </font>
    <font>
      <sz val="11"/>
      <color indexed="8"/>
      <name val="Tahoma"/>
      <family val="2"/>
    </font>
    <font>
      <b/>
      <sz val="11"/>
      <color indexed="8"/>
      <name val="Tahoma"/>
      <family val="2"/>
    </font>
    <font>
      <sz val="10"/>
      <color indexed="8"/>
      <name val="Tahoma"/>
      <family val="2"/>
    </font>
    <font>
      <sz val="9"/>
      <color indexed="8"/>
      <name val="Tahoma"/>
      <family val="2"/>
    </font>
    <font>
      <b/>
      <sz val="9"/>
      <color indexed="8"/>
      <name val="Tahoma"/>
      <family val="2"/>
    </font>
    <font>
      <sz val="8"/>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b/>
      <sz val="10"/>
      <name val="Tahoma"/>
      <family val="2"/>
    </font>
    <font>
      <b/>
      <sz val="8"/>
      <name val="Tahoma"/>
      <family val="2"/>
    </font>
    <font>
      <b/>
      <sz val="11"/>
      <name val="Tahoma"/>
      <family val="2"/>
    </font>
    <font>
      <b/>
      <sz val="12"/>
      <color indexed="10"/>
      <name val="Tahoma"/>
      <family val="2"/>
    </font>
    <font>
      <b/>
      <sz val="9"/>
      <name val="Tahoma"/>
      <family val="2"/>
    </font>
    <font>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name val="Calibri"/>
      <family val="2"/>
    </font>
    <font>
      <b/>
      <sz val="10"/>
      <name val="Calibri"/>
      <family val="2"/>
    </font>
    <font>
      <b/>
      <sz val="14"/>
      <name val="Calibri"/>
      <family val="2"/>
    </font>
    <font>
      <b/>
      <sz val="16"/>
      <color indexed="60"/>
      <name val="Calibri"/>
      <family val="2"/>
    </font>
    <font>
      <b/>
      <sz val="10"/>
      <color indexed="9"/>
      <name val="Tahoma"/>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C00000"/>
      <name val="Calibri"/>
      <family val="2"/>
    </font>
    <font>
      <b/>
      <sz val="10"/>
      <color theme="0"/>
      <name val="Tahoma"/>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color indexed="63"/>
      </top>
      <bottom style="medium"/>
    </border>
    <border>
      <left>
        <color indexed="63"/>
      </left>
      <right>
        <color indexed="63"/>
      </right>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186" fontId="0" fillId="0" borderId="0" applyFont="0" applyFill="0" applyBorder="0" applyAlignment="0" applyProtection="0"/>
    <xf numFmtId="0" fontId="53"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87" fontId="0" fillId="0" borderId="0" applyFont="0" applyFill="0" applyBorder="0" applyAlignment="0" applyProtection="0"/>
  </cellStyleXfs>
  <cellXfs count="233">
    <xf numFmtId="0" fontId="0" fillId="0" borderId="0" xfId="0" applyAlignment="1">
      <alignment/>
    </xf>
    <xf numFmtId="0" fontId="3" fillId="0" borderId="10" xfId="51" applyFont="1" applyFill="1" applyBorder="1" applyAlignment="1">
      <alignment horizontal="center" vertical="center" wrapText="1"/>
      <protection/>
    </xf>
    <xf numFmtId="0" fontId="3" fillId="0" borderId="0" xfId="51" applyFont="1" applyFill="1" applyBorder="1" applyAlignment="1">
      <alignment horizontal="center" vertical="center"/>
      <protection/>
    </xf>
    <xf numFmtId="0" fontId="5" fillId="0" borderId="0" xfId="51" applyFont="1" applyAlignment="1">
      <alignment vertical="center"/>
      <protection/>
    </xf>
    <xf numFmtId="0" fontId="3" fillId="0" borderId="11" xfId="51" applyFont="1" applyFill="1" applyBorder="1" applyAlignment="1">
      <alignment horizontal="center" vertical="center"/>
      <protection/>
    </xf>
    <xf numFmtId="0" fontId="6" fillId="0" borderId="0" xfId="51" applyFont="1" applyFill="1" applyBorder="1" applyAlignment="1">
      <alignment horizontal="center" vertical="center"/>
      <protection/>
    </xf>
    <xf numFmtId="0" fontId="8" fillId="0" borderId="10" xfId="51" applyFont="1" applyBorder="1" applyAlignment="1">
      <alignment horizontal="center" vertical="center"/>
      <protection/>
    </xf>
    <xf numFmtId="0" fontId="6" fillId="0" borderId="12" xfId="51" applyFont="1" applyBorder="1" applyAlignment="1">
      <alignment horizontal="center" vertical="center"/>
      <protection/>
    </xf>
    <xf numFmtId="0" fontId="5" fillId="0" borderId="0" xfId="51" applyFont="1" applyFill="1" applyAlignment="1">
      <alignment vertical="center"/>
      <protection/>
    </xf>
    <xf numFmtId="0" fontId="8" fillId="0" borderId="13" xfId="51" applyFont="1" applyBorder="1" applyAlignment="1">
      <alignment horizontal="center" vertical="center"/>
      <protection/>
    </xf>
    <xf numFmtId="0" fontId="6" fillId="0" borderId="14" xfId="51" applyFont="1" applyBorder="1" applyAlignment="1">
      <alignment horizontal="center" vertical="center"/>
      <protection/>
    </xf>
    <xf numFmtId="0" fontId="8" fillId="0" borderId="11" xfId="51" applyFont="1" applyBorder="1" applyAlignment="1">
      <alignment horizontal="center" vertical="center"/>
      <protection/>
    </xf>
    <xf numFmtId="0" fontId="6" fillId="0" borderId="15" xfId="51" applyFont="1" applyBorder="1" applyAlignment="1">
      <alignment horizontal="center" vertical="center"/>
      <protection/>
    </xf>
    <xf numFmtId="0" fontId="7" fillId="0" borderId="16" xfId="51" applyFont="1" applyBorder="1" applyAlignment="1">
      <alignment horizontal="left" vertical="center" wrapText="1"/>
      <protection/>
    </xf>
    <xf numFmtId="0" fontId="7" fillId="0" borderId="0" xfId="51" applyFont="1" applyBorder="1" applyAlignment="1">
      <alignment horizontal="left" vertical="center" wrapText="1"/>
      <protection/>
    </xf>
    <xf numFmtId="0" fontId="7" fillId="0" borderId="17" xfId="51" applyFont="1" applyBorder="1" applyAlignment="1">
      <alignment horizontal="left" vertical="center" wrapText="1"/>
      <protection/>
    </xf>
    <xf numFmtId="0" fontId="7" fillId="0" borderId="18" xfId="51" applyFont="1" applyBorder="1" applyAlignment="1">
      <alignment horizontal="left" vertical="center"/>
      <protection/>
    </xf>
    <xf numFmtId="0" fontId="7" fillId="0" borderId="19" xfId="51" applyFont="1" applyBorder="1" applyAlignment="1">
      <alignment horizontal="left" vertical="center"/>
      <protection/>
    </xf>
    <xf numFmtId="0" fontId="8" fillId="0" borderId="20" xfId="51" applyFont="1" applyBorder="1" applyAlignment="1">
      <alignment horizontal="center" vertical="center"/>
      <protection/>
    </xf>
    <xf numFmtId="0" fontId="6" fillId="33" borderId="21" xfId="51" applyFont="1" applyFill="1" applyBorder="1" applyAlignment="1">
      <alignment horizontal="center" vertical="center"/>
      <protection/>
    </xf>
    <xf numFmtId="0" fontId="6" fillId="33" borderId="19" xfId="51" applyFont="1" applyFill="1" applyBorder="1" applyAlignment="1">
      <alignment horizontal="center" vertical="center"/>
      <protection/>
    </xf>
    <xf numFmtId="0" fontId="6" fillId="33" borderId="22" xfId="51" applyFont="1" applyFill="1" applyBorder="1" applyAlignment="1">
      <alignment horizontal="center" vertical="center"/>
      <protection/>
    </xf>
    <xf numFmtId="0" fontId="5" fillId="0" borderId="16" xfId="51" applyFont="1" applyBorder="1" applyAlignment="1">
      <alignment horizontal="left" vertical="center" wrapText="1"/>
      <protection/>
    </xf>
    <xf numFmtId="0" fontId="5" fillId="0" borderId="0" xfId="51" applyFont="1" applyBorder="1" applyAlignment="1">
      <alignment horizontal="left" vertical="center" wrapText="1"/>
      <protection/>
    </xf>
    <xf numFmtId="0" fontId="5" fillId="0" borderId="17" xfId="51" applyFont="1" applyBorder="1" applyAlignment="1">
      <alignment horizontal="left" vertical="center" wrapText="1"/>
      <protection/>
    </xf>
    <xf numFmtId="0" fontId="7" fillId="0" borderId="21" xfId="51" applyFont="1" applyBorder="1" applyAlignment="1">
      <alignment horizontal="left" vertical="center" wrapText="1"/>
      <protection/>
    </xf>
    <xf numFmtId="0" fontId="3" fillId="33" borderId="13" xfId="51" applyFont="1" applyFill="1" applyBorder="1" applyAlignment="1">
      <alignment horizontal="center" vertical="center" wrapText="1"/>
      <protection/>
    </xf>
    <xf numFmtId="0" fontId="7" fillId="0" borderId="0" xfId="51" applyFont="1" applyBorder="1" applyAlignment="1">
      <alignment horizontal="left" vertical="center"/>
      <protection/>
    </xf>
    <xf numFmtId="0" fontId="8" fillId="0" borderId="0" xfId="51" applyFont="1" applyBorder="1" applyAlignment="1">
      <alignment horizontal="center" vertical="center"/>
      <protection/>
    </xf>
    <xf numFmtId="0" fontId="2" fillId="33" borderId="19" xfId="51" applyFont="1" applyFill="1" applyBorder="1" applyAlignment="1">
      <alignment horizontal="center" vertical="center"/>
      <protection/>
    </xf>
    <xf numFmtId="0" fontId="5" fillId="0" borderId="13" xfId="51" applyFont="1" applyBorder="1" applyAlignment="1">
      <alignment vertical="center"/>
      <protection/>
    </xf>
    <xf numFmtId="0" fontId="5" fillId="0" borderId="0" xfId="51" applyFont="1" applyBorder="1" applyAlignment="1">
      <alignment horizontal="left" vertical="center"/>
      <protection/>
    </xf>
    <xf numFmtId="0" fontId="9" fillId="33" borderId="23" xfId="51" applyFont="1" applyFill="1" applyBorder="1" applyAlignment="1">
      <alignment horizontal="center" vertical="center"/>
      <protection/>
    </xf>
    <xf numFmtId="0" fontId="2" fillId="33" borderId="24" xfId="51" applyFont="1" applyFill="1" applyBorder="1" applyAlignment="1">
      <alignment horizontal="center" vertical="center"/>
      <protection/>
    </xf>
    <xf numFmtId="0" fontId="6" fillId="0" borderId="21" xfId="51" applyFont="1" applyBorder="1" applyAlignment="1">
      <alignment horizontal="center" vertical="center"/>
      <protection/>
    </xf>
    <xf numFmtId="0" fontId="8" fillId="33" borderId="25" xfId="51" applyFont="1" applyFill="1" applyBorder="1" applyAlignment="1">
      <alignment horizontal="center" vertical="center"/>
      <protection/>
    </xf>
    <xf numFmtId="0" fontId="6" fillId="33" borderId="26" xfId="51" applyFont="1" applyFill="1" applyBorder="1" applyAlignment="1">
      <alignment horizontal="center" vertical="center"/>
      <protection/>
    </xf>
    <xf numFmtId="0" fontId="8" fillId="0" borderId="27" xfId="51" applyFont="1" applyBorder="1" applyAlignment="1">
      <alignment horizontal="center" vertical="center"/>
      <protection/>
    </xf>
    <xf numFmtId="0" fontId="8" fillId="0" borderId="28" xfId="51" applyFont="1" applyBorder="1" applyAlignment="1">
      <alignment horizontal="center" vertical="center"/>
      <protection/>
    </xf>
    <xf numFmtId="0" fontId="6" fillId="0" borderId="29" xfId="51" applyFont="1" applyBorder="1" applyAlignment="1">
      <alignment horizontal="center" vertical="center"/>
      <protection/>
    </xf>
    <xf numFmtId="0" fontId="5" fillId="0" borderId="0" xfId="51" applyFont="1" applyFill="1" applyBorder="1" applyAlignment="1">
      <alignment vertical="center"/>
      <protection/>
    </xf>
    <xf numFmtId="0" fontId="3" fillId="34" borderId="13" xfId="51" applyFont="1" applyFill="1" applyBorder="1" applyAlignment="1">
      <alignment horizontal="center" vertical="center" wrapText="1"/>
      <protection/>
    </xf>
    <xf numFmtId="0" fontId="7" fillId="0" borderId="0" xfId="51" applyFont="1" applyBorder="1" applyAlignment="1">
      <alignment horizontal="center" vertical="center" wrapText="1"/>
      <protection/>
    </xf>
    <xf numFmtId="0" fontId="5" fillId="0" borderId="0" xfId="51" applyFont="1" applyBorder="1" applyAlignment="1">
      <alignment horizontal="center" vertical="center"/>
      <protection/>
    </xf>
    <xf numFmtId="0" fontId="5" fillId="0" borderId="0" xfId="51" applyFont="1" applyBorder="1" applyAlignment="1">
      <alignment vertical="center"/>
      <protection/>
    </xf>
    <xf numFmtId="0" fontId="6" fillId="33" borderId="30" xfId="51" applyFont="1" applyFill="1" applyBorder="1" applyAlignment="1">
      <alignment horizontal="center" vertical="center"/>
      <protection/>
    </xf>
    <xf numFmtId="10" fontId="5" fillId="0" borderId="0" xfId="57" applyNumberFormat="1" applyFont="1" applyFill="1" applyBorder="1" applyAlignment="1">
      <alignment vertical="center"/>
    </xf>
    <xf numFmtId="0" fontId="8" fillId="0" borderId="0" xfId="51" applyFont="1" applyAlignment="1">
      <alignment horizontal="center" vertical="center"/>
      <protection/>
    </xf>
    <xf numFmtId="0" fontId="6" fillId="0" borderId="0" xfId="51" applyFont="1" applyAlignment="1">
      <alignment horizontal="center" vertical="center"/>
      <protection/>
    </xf>
    <xf numFmtId="0" fontId="16" fillId="0" borderId="0" xfId="0" applyFont="1" applyAlignment="1">
      <alignment/>
    </xf>
    <xf numFmtId="0" fontId="16" fillId="0" borderId="31" xfId="0" applyFont="1" applyBorder="1" applyAlignment="1">
      <alignment/>
    </xf>
    <xf numFmtId="0" fontId="17" fillId="0" borderId="31" xfId="0" applyFont="1" applyBorder="1" applyAlignment="1">
      <alignment vertical="center" wrapText="1"/>
    </xf>
    <xf numFmtId="0" fontId="16" fillId="35" borderId="31" xfId="0" applyFont="1" applyFill="1" applyBorder="1" applyAlignment="1">
      <alignment textRotation="90" wrapText="1"/>
    </xf>
    <xf numFmtId="0" fontId="17" fillId="36" borderId="31" xfId="0" applyFont="1" applyFill="1" applyBorder="1" applyAlignment="1">
      <alignment horizontal="center" vertical="center" wrapText="1"/>
    </xf>
    <xf numFmtId="0" fontId="17" fillId="0" borderId="31" xfId="0" applyFont="1" applyBorder="1" applyAlignment="1">
      <alignment horizontal="center" vertical="center" wrapText="1"/>
    </xf>
    <xf numFmtId="0" fontId="16" fillId="35" borderId="31" xfId="0" applyFont="1" applyFill="1" applyBorder="1" applyAlignment="1">
      <alignment horizontal="center" vertical="center"/>
    </xf>
    <xf numFmtId="0" fontId="16" fillId="35" borderId="31" xfId="0" applyFont="1" applyFill="1" applyBorder="1" applyAlignment="1">
      <alignment horizontal="center" vertical="center" wrapText="1"/>
    </xf>
    <xf numFmtId="2" fontId="16" fillId="36" borderId="31" xfId="0" applyNumberFormat="1" applyFont="1" applyFill="1" applyBorder="1" applyAlignment="1">
      <alignment/>
    </xf>
    <xf numFmtId="2" fontId="16" fillId="35" borderId="31" xfId="0" applyNumberFormat="1" applyFont="1" applyFill="1" applyBorder="1" applyAlignment="1">
      <alignment/>
    </xf>
    <xf numFmtId="0" fontId="17" fillId="33" borderId="31" xfId="0" applyFont="1" applyFill="1" applyBorder="1" applyAlignment="1">
      <alignment horizontal="center" vertical="center" wrapText="1"/>
    </xf>
    <xf numFmtId="0" fontId="16" fillId="36" borderId="31" xfId="0" applyFont="1" applyFill="1" applyBorder="1" applyAlignment="1">
      <alignment textRotation="90" wrapText="1"/>
    </xf>
    <xf numFmtId="0" fontId="16" fillId="36" borderId="31"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xf>
    <xf numFmtId="188" fontId="19" fillId="33" borderId="31" xfId="46" applyNumberFormat="1" applyFont="1" applyFill="1" applyBorder="1" applyAlignment="1">
      <alignment horizontal="center"/>
    </xf>
    <xf numFmtId="0" fontId="10" fillId="37" borderId="16"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38" borderId="16"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9" borderId="16" xfId="0" applyFont="1" applyFill="1" applyBorder="1" applyAlignment="1">
      <alignment horizontal="center" vertical="center" wrapText="1"/>
    </xf>
    <xf numFmtId="0" fontId="10" fillId="40" borderId="32" xfId="0" applyFont="1" applyFill="1" applyBorder="1" applyAlignment="1">
      <alignment horizontal="center" vertical="center" wrapText="1"/>
    </xf>
    <xf numFmtId="0" fontId="10" fillId="0" borderId="33" xfId="0" applyFont="1" applyBorder="1" applyAlignment="1">
      <alignment horizontal="left" vertical="center" wrapText="1"/>
    </xf>
    <xf numFmtId="0" fontId="3" fillId="33" borderId="22" xfId="51" applyFont="1" applyFill="1" applyBorder="1" applyAlignment="1">
      <alignment horizontal="center" vertical="center"/>
      <protection/>
    </xf>
    <xf numFmtId="0" fontId="3" fillId="33" borderId="22" xfId="51" applyFont="1" applyFill="1" applyBorder="1" applyAlignment="1">
      <alignment horizontal="center" vertical="center" wrapText="1"/>
      <protection/>
    </xf>
    <xf numFmtId="0" fontId="16" fillId="0" borderId="0" xfId="0" applyFont="1" applyAlignment="1">
      <alignment wrapText="1"/>
    </xf>
    <xf numFmtId="0" fontId="17" fillId="0" borderId="34" xfId="0" applyFont="1" applyBorder="1" applyAlignment="1">
      <alignment horizontal="center" vertical="center" wrapText="1"/>
    </xf>
    <xf numFmtId="0" fontId="16" fillId="0" borderId="0" xfId="0" applyFont="1" applyAlignment="1">
      <alignment vertical="center" wrapText="1"/>
    </xf>
    <xf numFmtId="0" fontId="16" fillId="0" borderId="31" xfId="0" applyFont="1" applyBorder="1" applyAlignment="1">
      <alignment vertical="center" wrapText="1"/>
    </xf>
    <xf numFmtId="2" fontId="16" fillId="35" borderId="31" xfId="0" applyNumberFormat="1" applyFont="1" applyFill="1" applyBorder="1" applyAlignment="1">
      <alignment vertical="center" wrapText="1"/>
    </xf>
    <xf numFmtId="2" fontId="16" fillId="36" borderId="31" xfId="0" applyNumberFormat="1" applyFont="1" applyFill="1" applyBorder="1" applyAlignment="1">
      <alignment vertical="center" wrapText="1"/>
    </xf>
    <xf numFmtId="188" fontId="19" fillId="33" borderId="31" xfId="46" applyNumberFormat="1" applyFont="1" applyFill="1" applyBorder="1" applyAlignment="1">
      <alignment horizontal="center" vertical="center" wrapText="1"/>
    </xf>
    <xf numFmtId="0" fontId="17" fillId="0" borderId="18" xfId="0" applyFont="1" applyBorder="1" applyAlignment="1">
      <alignment horizontal="center" vertical="center" wrapText="1"/>
    </xf>
    <xf numFmtId="0" fontId="40" fillId="0" borderId="0" xfId="51" applyFont="1">
      <alignment/>
      <protection/>
    </xf>
    <xf numFmtId="0" fontId="40" fillId="2" borderId="31" xfId="51" applyFont="1" applyFill="1" applyBorder="1" applyAlignment="1">
      <alignment horizontal="center" textRotation="90" wrapText="1"/>
      <protection/>
    </xf>
    <xf numFmtId="0" fontId="41" fillId="2" borderId="31" xfId="51" applyFont="1" applyFill="1" applyBorder="1" applyAlignment="1">
      <alignment horizontal="center" vertical="center" textRotation="90" wrapText="1"/>
      <protection/>
    </xf>
    <xf numFmtId="0" fontId="41" fillId="10" borderId="31" xfId="51" applyFont="1" applyFill="1" applyBorder="1" applyAlignment="1">
      <alignment horizontal="center" vertical="center" wrapText="1"/>
      <protection/>
    </xf>
    <xf numFmtId="0" fontId="41" fillId="41" borderId="31" xfId="51" applyFont="1" applyFill="1" applyBorder="1" applyAlignment="1">
      <alignment horizontal="center" vertical="center" wrapText="1"/>
      <protection/>
    </xf>
    <xf numFmtId="0" fontId="46" fillId="0" borderId="0" xfId="0" applyFont="1" applyAlignment="1">
      <alignment horizontal="center" vertical="center"/>
    </xf>
    <xf numFmtId="0" fontId="62" fillId="0" borderId="0" xfId="0" applyFont="1" applyAlignment="1">
      <alignment horizontal="center" vertical="center"/>
    </xf>
    <xf numFmtId="0" fontId="46" fillId="42" borderId="0" xfId="0" applyFont="1" applyFill="1" applyAlignment="1">
      <alignment horizontal="center" vertical="center"/>
    </xf>
    <xf numFmtId="0" fontId="41" fillId="0" borderId="0" xfId="51" applyFont="1" applyAlignment="1">
      <alignment horizontal="center" vertical="center"/>
      <protection/>
    </xf>
    <xf numFmtId="0" fontId="40" fillId="0" borderId="31" xfId="51" applyFont="1" applyBorder="1" applyAlignment="1">
      <alignment horizontal="center" vertical="center"/>
      <protection/>
    </xf>
    <xf numFmtId="0" fontId="42" fillId="10" borderId="31" xfId="51" applyFont="1" applyFill="1" applyBorder="1" applyAlignment="1">
      <alignment horizontal="center" vertical="center" wrapText="1"/>
      <protection/>
    </xf>
    <xf numFmtId="193" fontId="65" fillId="41" borderId="31" xfId="49" applyNumberFormat="1" applyFont="1" applyFill="1" applyBorder="1" applyAlignment="1">
      <alignment horizontal="center" vertical="center" wrapText="1"/>
    </xf>
    <xf numFmtId="0" fontId="16" fillId="35" borderId="35" xfId="0" applyFont="1" applyFill="1" applyBorder="1" applyAlignment="1">
      <alignment textRotation="90" wrapText="1"/>
    </xf>
    <xf numFmtId="0" fontId="17" fillId="0" borderId="36" xfId="0" applyFont="1" applyBorder="1" applyAlignment="1">
      <alignment horizontal="center" vertical="center" wrapText="1"/>
    </xf>
    <xf numFmtId="0" fontId="10" fillId="37" borderId="0"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9" borderId="0" xfId="0" applyFont="1" applyFill="1" applyBorder="1" applyAlignment="1">
      <alignment horizontal="center" vertical="center" wrapText="1"/>
    </xf>
    <xf numFmtId="0" fontId="10" fillId="40" borderId="37" xfId="0" applyFont="1" applyFill="1" applyBorder="1" applyAlignment="1">
      <alignment horizontal="center" vertical="center" wrapText="1"/>
    </xf>
    <xf numFmtId="0" fontId="17" fillId="43" borderId="31" xfId="0" applyFont="1" applyFill="1" applyBorder="1" applyAlignment="1">
      <alignment horizontal="center" vertical="center" wrapText="1"/>
    </xf>
    <xf numFmtId="0" fontId="17" fillId="44" borderId="31" xfId="0" applyFont="1" applyFill="1" applyBorder="1" applyAlignment="1">
      <alignment horizontal="center" vertical="center" wrapText="1"/>
    </xf>
    <xf numFmtId="0" fontId="17" fillId="45" borderId="34" xfId="0" applyFont="1" applyFill="1" applyBorder="1" applyAlignment="1">
      <alignment horizontal="center" vertical="center" wrapText="1"/>
    </xf>
    <xf numFmtId="0" fontId="17" fillId="45" borderId="18" xfId="0" applyFont="1" applyFill="1" applyBorder="1" applyAlignment="1">
      <alignment horizontal="center" vertical="center" wrapText="1"/>
    </xf>
    <xf numFmtId="0" fontId="40" fillId="0" borderId="0" xfId="51" applyFont="1" applyAlignment="1">
      <alignment horizontal="center"/>
      <protection/>
    </xf>
    <xf numFmtId="188" fontId="19" fillId="44" borderId="31" xfId="46" applyNumberFormat="1" applyFont="1" applyFill="1" applyBorder="1" applyAlignment="1">
      <alignment horizontal="center"/>
    </xf>
    <xf numFmtId="0" fontId="40" fillId="0" borderId="0" xfId="51" applyFont="1" applyAlignment="1">
      <alignment vertical="center"/>
      <protection/>
    </xf>
    <xf numFmtId="0" fontId="40" fillId="44" borderId="31" xfId="51" applyFont="1" applyFill="1" applyBorder="1" applyAlignment="1">
      <alignment horizontal="center" vertical="center"/>
      <protection/>
    </xf>
    <xf numFmtId="0" fontId="42" fillId="44" borderId="31" xfId="51" applyFont="1" applyFill="1" applyBorder="1" applyAlignment="1">
      <alignment horizontal="center" vertical="center" wrapText="1"/>
      <protection/>
    </xf>
    <xf numFmtId="193" fontId="65" fillId="44" borderId="31" xfId="49" applyNumberFormat="1" applyFont="1" applyFill="1" applyBorder="1" applyAlignment="1">
      <alignment horizontal="center" vertical="center" wrapText="1"/>
    </xf>
    <xf numFmtId="0" fontId="40" fillId="0" borderId="38" xfId="51" applyFont="1" applyBorder="1" applyAlignment="1">
      <alignment horizontal="center" vertical="center" wrapText="1"/>
      <protection/>
    </xf>
    <xf numFmtId="0" fontId="40" fillId="0" borderId="39" xfId="51" applyFont="1" applyBorder="1" applyAlignment="1">
      <alignment horizontal="center" vertical="center" wrapText="1"/>
      <protection/>
    </xf>
    <xf numFmtId="0" fontId="40" fillId="0" borderId="35" xfId="51" applyFont="1" applyBorder="1" applyAlignment="1">
      <alignment horizontal="center" vertical="center" wrapText="1"/>
      <protection/>
    </xf>
    <xf numFmtId="0" fontId="17" fillId="3" borderId="35" xfId="51" applyFont="1" applyFill="1" applyBorder="1" applyAlignment="1">
      <alignment horizontal="center" vertical="center" textRotation="90" wrapText="1"/>
      <protection/>
    </xf>
    <xf numFmtId="0" fontId="16" fillId="3" borderId="31" xfId="51" applyFont="1" applyFill="1" applyBorder="1" applyAlignment="1">
      <alignment horizontal="center" vertical="center" textRotation="90" wrapText="1"/>
      <protection/>
    </xf>
    <xf numFmtId="0" fontId="17" fillId="3" borderId="31" xfId="51" applyFont="1" applyFill="1" applyBorder="1" applyAlignment="1">
      <alignment horizontal="center" vertical="center" textRotation="90"/>
      <protection/>
    </xf>
    <xf numFmtId="0" fontId="17" fillId="3" borderId="31" xfId="51" applyFont="1" applyFill="1" applyBorder="1" applyAlignment="1">
      <alignment horizontal="center" vertical="center" textRotation="90" wrapText="1"/>
      <protection/>
    </xf>
    <xf numFmtId="0" fontId="40" fillId="0" borderId="38" xfId="51" applyFont="1" applyBorder="1" applyAlignment="1">
      <alignment horizontal="center" vertical="center" wrapText="1"/>
      <protection/>
    </xf>
    <xf numFmtId="0" fontId="40" fillId="0" borderId="39" xfId="51" applyFont="1" applyBorder="1" applyAlignment="1">
      <alignment horizontal="center" vertical="center" wrapText="1"/>
      <protection/>
    </xf>
    <xf numFmtId="0" fontId="40" fillId="0" borderId="35" xfId="51" applyFont="1" applyBorder="1" applyAlignment="1">
      <alignment horizontal="center" vertical="center" wrapText="1"/>
      <protection/>
    </xf>
    <xf numFmtId="0" fontId="66" fillId="46" borderId="0" xfId="0" applyFont="1" applyFill="1" applyBorder="1" applyAlignment="1">
      <alignment horizontal="center" vertical="center" wrapText="1"/>
    </xf>
    <xf numFmtId="0" fontId="40" fillId="0" borderId="38" xfId="51" applyFont="1" applyBorder="1" applyAlignment="1">
      <alignment horizontal="left" vertical="center" wrapText="1"/>
      <protection/>
    </xf>
    <xf numFmtId="0" fontId="40" fillId="0" borderId="39" xfId="51" applyFont="1" applyBorder="1" applyAlignment="1">
      <alignment horizontal="left" vertical="center" wrapText="1"/>
      <protection/>
    </xf>
    <xf numFmtId="0" fontId="40" fillId="0" borderId="35" xfId="51" applyFont="1" applyBorder="1" applyAlignment="1">
      <alignment horizontal="left" vertical="center" wrapText="1"/>
      <protection/>
    </xf>
    <xf numFmtId="0" fontId="40" fillId="44" borderId="38" xfId="51" applyFont="1" applyFill="1" applyBorder="1" applyAlignment="1">
      <alignment horizontal="left" vertical="center" wrapText="1"/>
      <protection/>
    </xf>
    <xf numFmtId="0" fontId="40" fillId="44" borderId="39" xfId="51" applyFont="1" applyFill="1" applyBorder="1" applyAlignment="1">
      <alignment horizontal="left" vertical="center" wrapText="1"/>
      <protection/>
    </xf>
    <xf numFmtId="0" fontId="40" fillId="44" borderId="35" xfId="51" applyFont="1" applyFill="1" applyBorder="1" applyAlignment="1">
      <alignment horizontal="left" vertical="center" wrapText="1"/>
      <protection/>
    </xf>
    <xf numFmtId="0" fontId="41" fillId="0" borderId="40" xfId="51" applyFont="1" applyBorder="1" applyAlignment="1">
      <alignment horizontal="center" vertical="center" wrapText="1"/>
      <protection/>
    </xf>
    <xf numFmtId="0" fontId="41" fillId="0" borderId="25" xfId="51" applyFont="1" applyBorder="1" applyAlignment="1">
      <alignment horizontal="center" vertical="center" wrapText="1"/>
      <protection/>
    </xf>
    <xf numFmtId="0" fontId="41" fillId="0" borderId="41" xfId="51" applyFont="1" applyBorder="1" applyAlignment="1">
      <alignment horizontal="center" vertical="center" wrapText="1"/>
      <protection/>
    </xf>
    <xf numFmtId="0" fontId="41" fillId="0" borderId="38" xfId="51" applyFont="1" applyBorder="1" applyAlignment="1">
      <alignment horizontal="center" vertical="center" wrapText="1"/>
      <protection/>
    </xf>
    <xf numFmtId="0" fontId="41" fillId="0" borderId="39" xfId="51" applyFont="1" applyBorder="1" applyAlignment="1">
      <alignment horizontal="center" vertical="center" wrapText="1"/>
      <protection/>
    </xf>
    <xf numFmtId="0" fontId="41" fillId="41" borderId="34" xfId="51" applyFont="1" applyFill="1" applyBorder="1" applyAlignment="1">
      <alignment horizontal="center" textRotation="90" wrapText="1"/>
      <protection/>
    </xf>
    <xf numFmtId="0" fontId="41" fillId="41" borderId="36" xfId="51" applyFont="1" applyFill="1" applyBorder="1" applyAlignment="1">
      <alignment horizontal="center" textRotation="90" wrapText="1"/>
      <protection/>
    </xf>
    <xf numFmtId="0" fontId="16" fillId="47" borderId="40" xfId="51" applyFont="1" applyFill="1" applyBorder="1" applyAlignment="1">
      <alignment horizontal="center" vertical="center" wrapText="1"/>
      <protection/>
    </xf>
    <xf numFmtId="0" fontId="16" fillId="47" borderId="25" xfId="51" applyFont="1" applyFill="1" applyBorder="1" applyAlignment="1">
      <alignment horizontal="center" vertical="center" wrapText="1"/>
      <protection/>
    </xf>
    <xf numFmtId="0" fontId="16" fillId="47" borderId="41" xfId="51" applyFont="1" applyFill="1" applyBorder="1" applyAlignment="1">
      <alignment horizontal="center" vertical="center" wrapText="1"/>
      <protection/>
    </xf>
    <xf numFmtId="0" fontId="16" fillId="47" borderId="32" xfId="51" applyFont="1" applyFill="1" applyBorder="1" applyAlignment="1">
      <alignment horizontal="center" vertical="center" wrapText="1"/>
      <protection/>
    </xf>
    <xf numFmtId="0" fontId="16" fillId="47" borderId="37" xfId="51" applyFont="1" applyFill="1" applyBorder="1" applyAlignment="1">
      <alignment horizontal="center" vertical="center" wrapText="1"/>
      <protection/>
    </xf>
    <xf numFmtId="0" fontId="16" fillId="47" borderId="33" xfId="51" applyFont="1" applyFill="1" applyBorder="1" applyAlignment="1">
      <alignment horizontal="center" vertical="center" wrapText="1"/>
      <protection/>
    </xf>
    <xf numFmtId="0" fontId="40" fillId="3" borderId="38" xfId="51" applyFont="1" applyFill="1" applyBorder="1" applyAlignment="1">
      <alignment horizontal="center" vertical="center"/>
      <protection/>
    </xf>
    <xf numFmtId="0" fontId="40" fillId="3" borderId="39" xfId="51" applyFont="1" applyFill="1" applyBorder="1" applyAlignment="1">
      <alignment horizontal="center" vertical="center"/>
      <protection/>
    </xf>
    <xf numFmtId="0" fontId="40" fillId="0" borderId="39" xfId="51" applyFont="1" applyBorder="1" applyAlignment="1">
      <alignment horizontal="center" vertical="center"/>
      <protection/>
    </xf>
    <xf numFmtId="0" fontId="17" fillId="33" borderId="31" xfId="0" applyFont="1" applyFill="1" applyBorder="1" applyAlignment="1">
      <alignment vertical="center" textRotation="90" wrapText="1"/>
    </xf>
    <xf numFmtId="0" fontId="17" fillId="36" borderId="31"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5" fillId="0" borderId="38" xfId="0" applyFont="1" applyBorder="1" applyAlignment="1">
      <alignment horizontal="center"/>
    </xf>
    <xf numFmtId="0" fontId="5" fillId="0" borderId="39" xfId="0" applyFont="1" applyBorder="1" applyAlignment="1">
      <alignment horizontal="center"/>
    </xf>
    <xf numFmtId="0" fontId="5" fillId="0" borderId="35" xfId="0" applyFont="1" applyBorder="1" applyAlignment="1">
      <alignment horizontal="center"/>
    </xf>
    <xf numFmtId="0" fontId="17" fillId="45" borderId="34" xfId="0" applyFont="1" applyFill="1" applyBorder="1" applyAlignment="1">
      <alignment horizontal="center" vertical="center" wrapText="1"/>
    </xf>
    <xf numFmtId="0" fontId="17" fillId="45" borderId="18"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18" xfId="0" applyFont="1" applyBorder="1" applyAlignment="1">
      <alignment horizontal="center" vertical="center" wrapText="1"/>
    </xf>
    <xf numFmtId="0" fontId="17" fillId="44" borderId="34" xfId="0" applyFont="1" applyFill="1" applyBorder="1" applyAlignment="1">
      <alignment horizontal="center" vertical="center" wrapText="1"/>
    </xf>
    <xf numFmtId="0" fontId="17" fillId="44" borderId="18" xfId="0" applyFont="1" applyFill="1" applyBorder="1" applyAlignment="1">
      <alignment horizontal="center" vertical="center" wrapText="1"/>
    </xf>
    <xf numFmtId="0" fontId="17" fillId="41" borderId="0" xfId="0" applyFont="1" applyFill="1" applyBorder="1" applyAlignment="1">
      <alignment horizontal="center" vertical="center" wrapText="1"/>
    </xf>
    <xf numFmtId="0" fontId="17" fillId="43" borderId="34" xfId="0" applyFont="1" applyFill="1" applyBorder="1" applyAlignment="1">
      <alignment horizontal="center" vertical="center" wrapText="1"/>
    </xf>
    <xf numFmtId="0" fontId="17" fillId="43" borderId="18"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7" fillId="35" borderId="35"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7" fillId="0" borderId="31" xfId="51" applyFont="1" applyBorder="1" applyAlignment="1">
      <alignment horizontal="left" vertical="center"/>
      <protection/>
    </xf>
    <xf numFmtId="0" fontId="7" fillId="0" borderId="42" xfId="51" applyFont="1" applyBorder="1" applyAlignment="1">
      <alignment horizontal="left" vertical="center"/>
      <protection/>
    </xf>
    <xf numFmtId="0" fontId="3" fillId="0" borderId="43" xfId="51" applyFont="1" applyFill="1" applyBorder="1" applyAlignment="1">
      <alignment horizontal="left" vertical="center"/>
      <protection/>
    </xf>
    <xf numFmtId="0" fontId="3" fillId="0" borderId="44" xfId="51" applyFont="1" applyFill="1" applyBorder="1" applyAlignment="1">
      <alignment horizontal="left" vertical="center"/>
      <protection/>
    </xf>
    <xf numFmtId="0" fontId="4" fillId="33" borderId="45" xfId="51" applyFont="1" applyFill="1" applyBorder="1" applyAlignment="1">
      <alignment horizontal="center" vertical="center" wrapText="1"/>
      <protection/>
    </xf>
    <xf numFmtId="0" fontId="4" fillId="33" borderId="46" xfId="51" applyFont="1" applyFill="1" applyBorder="1" applyAlignment="1">
      <alignment horizontal="center" vertical="center" wrapText="1"/>
      <protection/>
    </xf>
    <xf numFmtId="0" fontId="4" fillId="33" borderId="16" xfId="51" applyFont="1" applyFill="1" applyBorder="1" applyAlignment="1">
      <alignment horizontal="center" vertical="center" wrapText="1"/>
      <protection/>
    </xf>
    <xf numFmtId="0" fontId="4" fillId="33" borderId="21" xfId="51" applyFont="1" applyFill="1" applyBorder="1" applyAlignment="1">
      <alignment horizontal="center" vertical="center" wrapText="1"/>
      <protection/>
    </xf>
    <xf numFmtId="0" fontId="3" fillId="0" borderId="47" xfId="51" applyFont="1" applyFill="1" applyBorder="1" applyAlignment="1">
      <alignment horizontal="left" vertical="center"/>
      <protection/>
    </xf>
    <xf numFmtId="0" fontId="3" fillId="0" borderId="48" xfId="51" applyFont="1" applyFill="1" applyBorder="1" applyAlignment="1">
      <alignment horizontal="left" vertical="center"/>
      <protection/>
    </xf>
    <xf numFmtId="0" fontId="3" fillId="33" borderId="10" xfId="51" applyFont="1" applyFill="1" applyBorder="1" applyAlignment="1">
      <alignment horizontal="center" vertical="center"/>
      <protection/>
    </xf>
    <xf numFmtId="0" fontId="3" fillId="33" borderId="43" xfId="51" applyFont="1" applyFill="1" applyBorder="1" applyAlignment="1">
      <alignment horizontal="center" vertical="center"/>
      <protection/>
    </xf>
    <xf numFmtId="0" fontId="3" fillId="33" borderId="49" xfId="51" applyFont="1" applyFill="1" applyBorder="1" applyAlignment="1">
      <alignment horizontal="center" vertical="center" wrapText="1"/>
      <protection/>
    </xf>
    <xf numFmtId="0" fontId="3" fillId="33" borderId="22" xfId="51" applyFont="1" applyFill="1" applyBorder="1" applyAlignment="1">
      <alignment horizontal="center" vertical="center" wrapText="1"/>
      <protection/>
    </xf>
    <xf numFmtId="0" fontId="3" fillId="33" borderId="50" xfId="51" applyFont="1" applyFill="1" applyBorder="1" applyAlignment="1">
      <alignment horizontal="center" vertical="center" wrapText="1"/>
      <protection/>
    </xf>
    <xf numFmtId="0" fontId="3" fillId="0" borderId="45" xfId="51" applyFont="1" applyBorder="1" applyAlignment="1">
      <alignment horizontal="left" vertical="center" wrapText="1"/>
      <protection/>
    </xf>
    <xf numFmtId="0" fontId="3" fillId="0" borderId="43" xfId="51" applyFont="1" applyBorder="1" applyAlignment="1">
      <alignment horizontal="left" vertical="center" wrapText="1"/>
      <protection/>
    </xf>
    <xf numFmtId="0" fontId="3" fillId="0" borderId="44" xfId="51" applyFont="1" applyBorder="1" applyAlignment="1">
      <alignment horizontal="left" vertical="center" wrapText="1"/>
      <protection/>
    </xf>
    <xf numFmtId="0" fontId="3" fillId="0" borderId="16" xfId="51" applyFont="1" applyBorder="1" applyAlignment="1">
      <alignment horizontal="left" vertical="center" wrapText="1"/>
      <protection/>
    </xf>
    <xf numFmtId="0" fontId="3" fillId="0" borderId="0" xfId="51" applyFont="1" applyBorder="1" applyAlignment="1">
      <alignment horizontal="left" vertical="center" wrapText="1"/>
      <protection/>
    </xf>
    <xf numFmtId="0" fontId="3" fillId="0" borderId="17" xfId="51" applyFont="1" applyBorder="1" applyAlignment="1">
      <alignment horizontal="left" vertical="center" wrapText="1"/>
      <protection/>
    </xf>
    <xf numFmtId="0" fontId="3" fillId="0" borderId="51" xfId="51" applyFont="1" applyBorder="1" applyAlignment="1">
      <alignment horizontal="left" vertical="center" wrapText="1"/>
      <protection/>
    </xf>
    <xf numFmtId="0" fontId="3" fillId="0" borderId="47" xfId="51" applyFont="1" applyBorder="1" applyAlignment="1">
      <alignment horizontal="left" vertical="center" wrapText="1"/>
      <protection/>
    </xf>
    <xf numFmtId="0" fontId="3" fillId="0" borderId="48" xfId="51" applyFont="1" applyBorder="1" applyAlignment="1">
      <alignment horizontal="left" vertical="center" wrapText="1"/>
      <protection/>
    </xf>
    <xf numFmtId="0" fontId="3" fillId="0" borderId="52" xfId="51" applyFont="1" applyBorder="1" applyAlignment="1">
      <alignment horizontal="left" vertical="center"/>
      <protection/>
    </xf>
    <xf numFmtId="0" fontId="7" fillId="0" borderId="52" xfId="51" applyFont="1" applyBorder="1" applyAlignment="1">
      <alignment horizontal="left" vertical="center"/>
      <protection/>
    </xf>
    <xf numFmtId="0" fontId="7" fillId="0" borderId="53" xfId="51" applyFont="1" applyBorder="1" applyAlignment="1">
      <alignment horizontal="left" vertical="center"/>
      <protection/>
    </xf>
    <xf numFmtId="0" fontId="3" fillId="0" borderId="31" xfId="51" applyFont="1" applyBorder="1" applyAlignment="1">
      <alignment horizontal="left" vertical="center"/>
      <protection/>
    </xf>
    <xf numFmtId="0" fontId="3" fillId="0" borderId="54" xfId="51" applyFont="1" applyBorder="1" applyAlignment="1">
      <alignment horizontal="left" vertical="center"/>
      <protection/>
    </xf>
    <xf numFmtId="0" fontId="7" fillId="0" borderId="54" xfId="51" applyFont="1" applyBorder="1" applyAlignment="1">
      <alignment horizontal="left" vertical="center"/>
      <protection/>
    </xf>
    <xf numFmtId="0" fontId="7" fillId="0" borderId="55" xfId="51" applyFont="1" applyBorder="1" applyAlignment="1">
      <alignment horizontal="left" vertical="center"/>
      <protection/>
    </xf>
    <xf numFmtId="0" fontId="3" fillId="33" borderId="49" xfId="51" applyFont="1" applyFill="1" applyBorder="1" applyAlignment="1">
      <alignment horizontal="center" vertical="center"/>
      <protection/>
    </xf>
    <xf numFmtId="0" fontId="3" fillId="33" borderId="50" xfId="51" applyFont="1" applyFill="1" applyBorder="1" applyAlignment="1">
      <alignment horizontal="center" vertical="center"/>
      <protection/>
    </xf>
    <xf numFmtId="0" fontId="3" fillId="33" borderId="22" xfId="51" applyFont="1" applyFill="1" applyBorder="1" applyAlignment="1">
      <alignment horizontal="center" vertical="center"/>
      <protection/>
    </xf>
    <xf numFmtId="0" fontId="3" fillId="0" borderId="53" xfId="51" applyFont="1" applyBorder="1" applyAlignment="1">
      <alignment horizontal="left" vertical="center"/>
      <protection/>
    </xf>
    <xf numFmtId="0" fontId="3" fillId="0" borderId="55" xfId="51" applyFont="1" applyBorder="1" applyAlignment="1">
      <alignment horizontal="left" vertical="center"/>
      <protection/>
    </xf>
    <xf numFmtId="0" fontId="7" fillId="0" borderId="38" xfId="51" applyFont="1" applyBorder="1" applyAlignment="1">
      <alignment horizontal="left" vertical="center" wrapText="1"/>
      <protection/>
    </xf>
    <xf numFmtId="0" fontId="7" fillId="0" borderId="39" xfId="51" applyFont="1" applyBorder="1" applyAlignment="1">
      <alignment horizontal="left" vertical="center" wrapText="1"/>
      <protection/>
    </xf>
    <xf numFmtId="0" fontId="7" fillId="0" borderId="56" xfId="51" applyFont="1" applyBorder="1" applyAlignment="1">
      <alignment horizontal="left" vertical="center" wrapText="1"/>
      <protection/>
    </xf>
    <xf numFmtId="0" fontId="7" fillId="0" borderId="57" xfId="51" applyFont="1" applyBorder="1" applyAlignment="1">
      <alignment horizontal="left" vertical="center" wrapText="1"/>
      <protection/>
    </xf>
    <xf numFmtId="0" fontId="7" fillId="0" borderId="58" xfId="51" applyFont="1" applyBorder="1" applyAlignment="1">
      <alignment horizontal="left" vertical="center" wrapText="1"/>
      <protection/>
    </xf>
    <xf numFmtId="0" fontId="7" fillId="0" borderId="59" xfId="51" applyFont="1" applyBorder="1" applyAlignment="1">
      <alignment horizontal="left" vertical="center" wrapText="1"/>
      <protection/>
    </xf>
    <xf numFmtId="0" fontId="7" fillId="0" borderId="57" xfId="51" applyFont="1" applyBorder="1" applyAlignment="1">
      <alignment horizontal="left" vertical="center"/>
      <protection/>
    </xf>
    <xf numFmtId="0" fontId="7" fillId="0" borderId="38" xfId="51" applyFont="1" applyBorder="1" applyAlignment="1">
      <alignment horizontal="left" vertical="center"/>
      <protection/>
    </xf>
    <xf numFmtId="0" fontId="3" fillId="33" borderId="46" xfId="51" applyFont="1" applyFill="1" applyBorder="1" applyAlignment="1">
      <alignment horizontal="center" vertical="center"/>
      <protection/>
    </xf>
    <xf numFmtId="0" fontId="7" fillId="0" borderId="43" xfId="51" applyFont="1" applyBorder="1" applyAlignment="1">
      <alignment horizontal="left" vertical="center" wrapText="1"/>
      <protection/>
    </xf>
    <xf numFmtId="0" fontId="7" fillId="0" borderId="44" xfId="51" applyFont="1" applyBorder="1" applyAlignment="1">
      <alignment horizontal="left" vertical="center" wrapText="1"/>
      <protection/>
    </xf>
    <xf numFmtId="0" fontId="7" fillId="0" borderId="16" xfId="51" applyFont="1" applyBorder="1" applyAlignment="1">
      <alignment horizontal="left" vertical="center" wrapText="1"/>
      <protection/>
    </xf>
    <xf numFmtId="0" fontId="7" fillId="0" borderId="0" xfId="51" applyFont="1" applyBorder="1" applyAlignment="1">
      <alignment horizontal="left" vertical="center" wrapText="1"/>
      <protection/>
    </xf>
    <xf numFmtId="0" fontId="7" fillId="0" borderId="17" xfId="51" applyFont="1" applyBorder="1" applyAlignment="1">
      <alignment horizontal="left" vertical="center" wrapText="1"/>
      <protection/>
    </xf>
    <xf numFmtId="0" fontId="7" fillId="0" borderId="51" xfId="51" applyFont="1" applyBorder="1" applyAlignment="1">
      <alignment horizontal="left" vertical="center" wrapText="1"/>
      <protection/>
    </xf>
    <xf numFmtId="0" fontId="7" fillId="0" borderId="47" xfId="51" applyFont="1" applyBorder="1" applyAlignment="1">
      <alignment horizontal="left" vertical="center" wrapText="1"/>
      <protection/>
    </xf>
    <xf numFmtId="0" fontId="7" fillId="0" borderId="48" xfId="51" applyFont="1" applyBorder="1" applyAlignment="1">
      <alignment horizontal="left" vertical="center" wrapText="1"/>
      <protection/>
    </xf>
    <xf numFmtId="0" fontId="7" fillId="0" borderId="60" xfId="51" applyFont="1" applyBorder="1" applyAlignment="1">
      <alignment horizontal="left" vertical="center"/>
      <protection/>
    </xf>
    <xf numFmtId="0" fontId="3" fillId="0" borderId="60" xfId="51" applyFont="1" applyBorder="1" applyAlignment="1">
      <alignment horizontal="left" vertical="center"/>
      <protection/>
    </xf>
    <xf numFmtId="0" fontId="3" fillId="0" borderId="57" xfId="51" applyFont="1" applyBorder="1" applyAlignment="1">
      <alignment horizontal="left" vertical="center"/>
      <protection/>
    </xf>
    <xf numFmtId="0" fontId="10" fillId="0" borderId="13" xfId="51" applyFont="1" applyBorder="1" applyAlignment="1">
      <alignment horizontal="left" vertical="center" wrapText="1"/>
      <protection/>
    </xf>
    <xf numFmtId="0" fontId="10" fillId="0" borderId="0" xfId="51" applyFont="1" applyBorder="1" applyAlignment="1">
      <alignment horizontal="left" vertical="center" wrapText="1"/>
      <protection/>
    </xf>
    <xf numFmtId="0" fontId="10" fillId="0" borderId="21" xfId="51" applyFont="1" applyBorder="1" applyAlignment="1">
      <alignment horizontal="left" vertical="center" wrapText="1"/>
      <protection/>
    </xf>
    <xf numFmtId="0" fontId="10" fillId="0" borderId="11" xfId="51" applyFont="1" applyBorder="1" applyAlignment="1">
      <alignment horizontal="left" vertical="center" wrapText="1"/>
      <protection/>
    </xf>
    <xf numFmtId="0" fontId="10" fillId="0" borderId="47" xfId="51" applyFont="1" applyBorder="1" applyAlignment="1">
      <alignment horizontal="left" vertical="center" wrapText="1"/>
      <protection/>
    </xf>
    <xf numFmtId="0" fontId="10" fillId="0" borderId="61" xfId="51" applyFont="1" applyBorder="1" applyAlignment="1">
      <alignment horizontal="left" vertical="center" wrapText="1"/>
      <protection/>
    </xf>
    <xf numFmtId="0" fontId="6" fillId="33" borderId="23" xfId="51" applyFont="1" applyFill="1" applyBorder="1" applyAlignment="1">
      <alignment horizontal="left" vertical="center"/>
      <protection/>
    </xf>
    <xf numFmtId="0" fontId="6" fillId="33" borderId="62" xfId="51" applyFont="1" applyFill="1" applyBorder="1" applyAlignment="1">
      <alignment horizontal="left" vertical="center"/>
      <protection/>
    </xf>
    <xf numFmtId="1" fontId="20" fillId="33" borderId="62" xfId="57" applyNumberFormat="1" applyFont="1" applyFill="1" applyBorder="1" applyAlignment="1">
      <alignment horizontal="center" vertical="center"/>
    </xf>
    <xf numFmtId="1" fontId="20" fillId="33" borderId="30" xfId="57" applyNumberFormat="1" applyFont="1" applyFill="1" applyBorder="1" applyAlignment="1">
      <alignment horizontal="center" vertical="center"/>
    </xf>
    <xf numFmtId="0" fontId="11" fillId="0" borderId="23" xfId="51" applyFont="1" applyBorder="1" applyAlignment="1">
      <alignment horizontal="left" vertical="center" wrapText="1"/>
      <protection/>
    </xf>
    <xf numFmtId="0" fontId="11" fillId="0" borderId="62" xfId="51" applyFont="1" applyBorder="1" applyAlignment="1">
      <alignment horizontal="left" vertical="center" wrapText="1"/>
      <protection/>
    </xf>
    <xf numFmtId="0" fontId="11" fillId="0" borderId="30" xfId="51" applyFont="1" applyBorder="1" applyAlignment="1">
      <alignment horizontal="left" vertical="center" wrapText="1"/>
      <protection/>
    </xf>
  </cellXfs>
  <cellStyles count="5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Migliaia 2" xfId="49"/>
    <cellStyle name="Neutrale" xfId="50"/>
    <cellStyle name="Normale 2" xfId="51"/>
    <cellStyle name="Normale 3" xfId="52"/>
    <cellStyle name="Normale 4" xfId="53"/>
    <cellStyle name="Nota" xfId="54"/>
    <cellStyle name="Output" xfId="55"/>
    <cellStyle name="Percent" xfId="56"/>
    <cellStyle name="Percentuale 2"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 name="Währung"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L101"/>
  <sheetViews>
    <sheetView tabSelected="1" view="pageBreakPreview" zoomScale="80" zoomScaleNormal="70" zoomScaleSheetLayoutView="8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C3"/>
    </sheetView>
  </sheetViews>
  <sheetFormatPr defaultColWidth="9.140625" defaultRowHeight="12.75"/>
  <cols>
    <col min="1" max="1" width="39.421875" style="62" customWidth="1"/>
    <col min="2" max="2" width="9.28125" style="62" customWidth="1"/>
    <col min="3" max="3" width="39.421875" style="62" customWidth="1"/>
    <col min="4" max="9" width="6.421875" style="49" hidden="1" customWidth="1"/>
    <col min="10" max="10" width="9.57421875" style="49" hidden="1" customWidth="1"/>
    <col min="11" max="11" width="7.8515625" style="49" hidden="1" customWidth="1"/>
    <col min="12" max="12" width="8.140625" style="49" hidden="1" customWidth="1"/>
    <col min="13" max="13" width="7.8515625" style="49" hidden="1" customWidth="1"/>
    <col min="14" max="14" width="7.140625" style="49" hidden="1" customWidth="1"/>
    <col min="15" max="15" width="0" style="49" hidden="1" customWidth="1"/>
    <col min="16" max="16" width="0" style="63" hidden="1" customWidth="1"/>
    <col min="17" max="19" width="9.140625" style="49" customWidth="1"/>
    <col min="20" max="20" width="9.140625" style="49" hidden="1" customWidth="1"/>
    <col min="21" max="21" width="9.140625" style="49" customWidth="1"/>
    <col min="22" max="22" width="9.140625" style="49" hidden="1" customWidth="1"/>
    <col min="23" max="24" width="9.140625" style="49" customWidth="1"/>
    <col min="25" max="25" width="9.140625" style="49" hidden="1" customWidth="1"/>
    <col min="26" max="26" width="9.140625" style="49" customWidth="1"/>
    <col min="27" max="32" width="9.140625" style="49" hidden="1" customWidth="1"/>
    <col min="33" max="36" width="9.140625" style="49" customWidth="1"/>
    <col min="37" max="37" width="16.8515625" style="49" hidden="1" customWidth="1"/>
    <col min="38" max="57" width="0" style="49" hidden="1" customWidth="1"/>
    <col min="58" max="16384" width="9.140625" style="49" customWidth="1"/>
  </cols>
  <sheetData>
    <row r="1" spans="1:36" ht="25.5" customHeight="1">
      <c r="A1" s="121" t="s">
        <v>221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row>
    <row r="2" spans="1:64" ht="24" customHeight="1">
      <c r="A2" s="157" t="s">
        <v>220</v>
      </c>
      <c r="B2" s="157"/>
      <c r="C2" s="157"/>
      <c r="D2" s="162" t="s">
        <v>0</v>
      </c>
      <c r="E2" s="163"/>
      <c r="F2" s="163"/>
      <c r="G2" s="163"/>
      <c r="H2" s="163"/>
      <c r="I2" s="163"/>
      <c r="J2" s="146" t="s">
        <v>81</v>
      </c>
      <c r="K2" s="145" t="s">
        <v>7</v>
      </c>
      <c r="L2" s="145"/>
      <c r="M2" s="145"/>
      <c r="N2" s="145"/>
      <c r="O2" s="160" t="s">
        <v>82</v>
      </c>
      <c r="P2" s="144" t="s">
        <v>25</v>
      </c>
      <c r="Q2" s="128" t="s">
        <v>211</v>
      </c>
      <c r="R2" s="129"/>
      <c r="S2" s="129"/>
      <c r="T2" s="129"/>
      <c r="U2" s="129"/>
      <c r="V2" s="129"/>
      <c r="W2" s="129"/>
      <c r="X2" s="129"/>
      <c r="Y2" s="129"/>
      <c r="Z2" s="130"/>
      <c r="AA2" s="131" t="s">
        <v>194</v>
      </c>
      <c r="AB2" s="132"/>
      <c r="AC2" s="132"/>
      <c r="AD2" s="132"/>
      <c r="AE2" s="132"/>
      <c r="AF2" s="133" t="s">
        <v>25</v>
      </c>
      <c r="AG2" s="135" t="s">
        <v>195</v>
      </c>
      <c r="AH2" s="136"/>
      <c r="AI2" s="136"/>
      <c r="AJ2" s="137"/>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row>
    <row r="3" spans="1:64" s="74" customFormat="1" ht="203.25" customHeight="1">
      <c r="A3" s="157"/>
      <c r="B3" s="157"/>
      <c r="C3" s="157"/>
      <c r="D3" s="94" t="s">
        <v>1</v>
      </c>
      <c r="E3" s="52" t="s">
        <v>2</v>
      </c>
      <c r="F3" s="52" t="s">
        <v>3</v>
      </c>
      <c r="G3" s="52" t="s">
        <v>4</v>
      </c>
      <c r="H3" s="52" t="s">
        <v>6</v>
      </c>
      <c r="I3" s="52" t="s">
        <v>5</v>
      </c>
      <c r="J3" s="147"/>
      <c r="K3" s="60" t="s">
        <v>8</v>
      </c>
      <c r="L3" s="60" t="s">
        <v>9</v>
      </c>
      <c r="M3" s="60" t="s">
        <v>10</v>
      </c>
      <c r="N3" s="60" t="s">
        <v>11</v>
      </c>
      <c r="O3" s="161"/>
      <c r="P3" s="144"/>
      <c r="Q3" s="116" t="s">
        <v>196</v>
      </c>
      <c r="R3" s="116" t="s">
        <v>197</v>
      </c>
      <c r="S3" s="117" t="s">
        <v>198</v>
      </c>
      <c r="T3" s="117" t="s">
        <v>199</v>
      </c>
      <c r="U3" s="117" t="s">
        <v>200</v>
      </c>
      <c r="V3" s="117" t="s">
        <v>201</v>
      </c>
      <c r="W3" s="117" t="s">
        <v>202</v>
      </c>
      <c r="X3" s="117" t="s">
        <v>203</v>
      </c>
      <c r="Y3" s="115" t="s">
        <v>204</v>
      </c>
      <c r="Z3" s="114" t="s">
        <v>205</v>
      </c>
      <c r="AA3" s="83" t="s">
        <v>203</v>
      </c>
      <c r="AB3" s="83" t="s">
        <v>206</v>
      </c>
      <c r="AC3" s="83" t="s">
        <v>207</v>
      </c>
      <c r="AD3" s="83" t="s">
        <v>208</v>
      </c>
      <c r="AE3" s="84" t="s">
        <v>209</v>
      </c>
      <c r="AF3" s="134"/>
      <c r="AG3" s="138"/>
      <c r="AH3" s="139"/>
      <c r="AI3" s="139"/>
      <c r="AJ3" s="140"/>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row>
    <row r="4" spans="1:64" ht="40.5" customHeight="1">
      <c r="A4" s="95" t="s">
        <v>79</v>
      </c>
      <c r="B4" s="95"/>
      <c r="C4" s="95" t="s">
        <v>80</v>
      </c>
      <c r="D4" s="55" t="s">
        <v>12</v>
      </c>
      <c r="E4" s="55" t="s">
        <v>13</v>
      </c>
      <c r="F4" s="56" t="s">
        <v>14</v>
      </c>
      <c r="G4" s="56" t="s">
        <v>15</v>
      </c>
      <c r="H4" s="56" t="s">
        <v>16</v>
      </c>
      <c r="I4" s="56" t="s">
        <v>17</v>
      </c>
      <c r="J4" s="56" t="s">
        <v>18</v>
      </c>
      <c r="K4" s="61" t="s">
        <v>19</v>
      </c>
      <c r="L4" s="61" t="s">
        <v>20</v>
      </c>
      <c r="M4" s="61" t="s">
        <v>21</v>
      </c>
      <c r="N4" s="61" t="s">
        <v>22</v>
      </c>
      <c r="O4" s="53" t="s">
        <v>23</v>
      </c>
      <c r="P4" s="59" t="s">
        <v>24</v>
      </c>
      <c r="Q4" s="141"/>
      <c r="R4" s="142"/>
      <c r="S4" s="142"/>
      <c r="T4" s="142"/>
      <c r="U4" s="142"/>
      <c r="V4" s="142"/>
      <c r="W4" s="142"/>
      <c r="X4" s="142"/>
      <c r="Y4" s="142"/>
      <c r="Z4" s="85"/>
      <c r="AA4" s="143"/>
      <c r="AB4" s="143"/>
      <c r="AC4" s="143"/>
      <c r="AD4" s="143"/>
      <c r="AE4" s="85"/>
      <c r="AF4" s="86"/>
      <c r="AG4" s="122"/>
      <c r="AH4" s="123"/>
      <c r="AI4" s="123"/>
      <c r="AJ4" s="124"/>
      <c r="AK4" s="82"/>
      <c r="AL4" s="82"/>
      <c r="AM4" s="87"/>
      <c r="AN4" s="87"/>
      <c r="AO4" s="87"/>
      <c r="AP4" s="87"/>
      <c r="AQ4" s="87"/>
      <c r="AR4" s="87"/>
      <c r="AS4" s="87"/>
      <c r="AT4" s="87"/>
      <c r="AU4" s="87"/>
      <c r="AV4" s="88"/>
      <c r="AW4" s="87"/>
      <c r="AX4" s="87"/>
      <c r="AY4" s="87"/>
      <c r="AZ4" s="87"/>
      <c r="BA4" s="88"/>
      <c r="BB4" s="89"/>
      <c r="BC4" s="89"/>
      <c r="BD4" s="90"/>
      <c r="BE4" s="82"/>
      <c r="BF4" s="82"/>
      <c r="BG4" s="82"/>
      <c r="BH4" s="82"/>
      <c r="BI4" s="82"/>
      <c r="BJ4" s="82"/>
      <c r="BK4" s="82"/>
      <c r="BL4" s="82"/>
    </row>
    <row r="5" spans="1:64" ht="42.75" customHeight="1">
      <c r="A5" s="158" t="s">
        <v>99</v>
      </c>
      <c r="B5" s="101">
        <v>1</v>
      </c>
      <c r="C5" s="51" t="s">
        <v>100</v>
      </c>
      <c r="D5" s="50">
        <v>2</v>
      </c>
      <c r="E5" s="50">
        <v>5</v>
      </c>
      <c r="F5" s="50">
        <v>1</v>
      </c>
      <c r="G5" s="50">
        <v>5</v>
      </c>
      <c r="H5" s="50">
        <v>1</v>
      </c>
      <c r="I5" s="50">
        <v>2</v>
      </c>
      <c r="J5" s="58">
        <f aca="true" t="shared" si="0" ref="J5:J10">(D5+E5+F5+G5+H5+I5)/6</f>
        <v>2.6666666666666665</v>
      </c>
      <c r="K5" s="50">
        <v>1</v>
      </c>
      <c r="L5" s="50">
        <v>3</v>
      </c>
      <c r="M5" s="50">
        <v>2</v>
      </c>
      <c r="N5" s="50">
        <v>3</v>
      </c>
      <c r="O5" s="57">
        <f aca="true" t="shared" si="1" ref="O5:O10">(K5+L5+M5+N5)/4</f>
        <v>2.25</v>
      </c>
      <c r="P5" s="64">
        <f aca="true" t="shared" si="2" ref="P5:P10">J5*O5</f>
        <v>6</v>
      </c>
      <c r="Q5" s="91" t="s">
        <v>18</v>
      </c>
      <c r="R5" s="91" t="s">
        <v>210</v>
      </c>
      <c r="S5" s="91" t="s">
        <v>210</v>
      </c>
      <c r="T5" s="91"/>
      <c r="U5" s="91" t="s">
        <v>23</v>
      </c>
      <c r="V5" s="91"/>
      <c r="W5" s="91" t="s">
        <v>18</v>
      </c>
      <c r="X5" s="91" t="s">
        <v>210</v>
      </c>
      <c r="Y5" s="91"/>
      <c r="Z5" s="92" t="str">
        <f>IF(AV5&lt;8,"B",((IF(AV5&gt;14,"A","M"))))</f>
        <v>M</v>
      </c>
      <c r="AA5" s="91"/>
      <c r="AB5" s="91"/>
      <c r="AC5" s="91"/>
      <c r="AD5" s="91"/>
      <c r="AE5" s="92" t="str">
        <f aca="true" t="shared" si="3" ref="AE5:AE70">IF(BA5&lt;6,"B",((IF(BA5&gt;10,"A","M"))))</f>
        <v>B</v>
      </c>
      <c r="AF5" s="93" t="str">
        <f aca="true" t="shared" si="4" ref="AF5:AF70">IF(BD5&lt;3,"MINIMO",(IF(BD5=3,"BASSO",(IF(BD5=4,"MEDIO",(IF(BD5=5,"CRITICO","ALTO")))))))</f>
        <v>BASSO</v>
      </c>
      <c r="AG5" s="122"/>
      <c r="AH5" s="123"/>
      <c r="AI5" s="123"/>
      <c r="AJ5" s="124"/>
      <c r="AK5" s="105" t="s">
        <v>214</v>
      </c>
      <c r="AL5" s="82"/>
      <c r="AM5" s="87">
        <f aca="true" t="shared" si="5" ref="AM5:AU43">IF(Q5="A",3,(IF(Q5="M",2,(IF(Q5="B",1,"")))))</f>
        <v>3</v>
      </c>
      <c r="AN5" s="87">
        <f t="shared" si="5"/>
        <v>2</v>
      </c>
      <c r="AO5" s="87">
        <f t="shared" si="5"/>
        <v>2</v>
      </c>
      <c r="AP5" s="87">
        <f t="shared" si="5"/>
      </c>
      <c r="AQ5" s="87">
        <f t="shared" si="5"/>
        <v>1</v>
      </c>
      <c r="AR5" s="87">
        <f t="shared" si="5"/>
      </c>
      <c r="AS5" s="87">
        <f t="shared" si="5"/>
        <v>3</v>
      </c>
      <c r="AT5" s="87">
        <f t="shared" si="5"/>
        <v>2</v>
      </c>
      <c r="AU5" s="87">
        <f t="shared" si="5"/>
      </c>
      <c r="AV5" s="88">
        <f aca="true" t="shared" si="6" ref="AV5:AV46">SUM(AM5:AU5)</f>
        <v>13</v>
      </c>
      <c r="AW5" s="87">
        <f aca="true" t="shared" si="7" ref="AW5:AZ46">IF(AA5="A",3,(IF(AA5="M",2,(IF(AA5="B",1,"")))))</f>
      </c>
      <c r="AX5" s="87">
        <f t="shared" si="7"/>
      </c>
      <c r="AY5" s="87">
        <f t="shared" si="7"/>
      </c>
      <c r="AZ5" s="87">
        <f t="shared" si="7"/>
      </c>
      <c r="BA5" s="88">
        <f aca="true" t="shared" si="8" ref="BA5:BA70">SUM(AW5:AZ5)</f>
        <v>0</v>
      </c>
      <c r="BB5" s="89">
        <f aca="true" t="shared" si="9" ref="BB5:BB70">IF(Z5="A",3,(IF(Z5="M",2,(IF(Z5="B",1,"")))))</f>
        <v>2</v>
      </c>
      <c r="BC5" s="89">
        <f aca="true" t="shared" si="10" ref="BC5:BC70">IF(AE5="A",3,(IF(AE5="M",2,(IF(AE5="B",1,"")))))</f>
        <v>1</v>
      </c>
      <c r="BD5" s="90">
        <f aca="true" t="shared" si="11" ref="BD5:BD70">SUM(BB5:BC5)</f>
        <v>3</v>
      </c>
      <c r="BE5" s="82"/>
      <c r="BF5" s="82"/>
      <c r="BG5" s="82"/>
      <c r="BH5" s="82"/>
      <c r="BI5" s="82"/>
      <c r="BJ5" s="82"/>
      <c r="BK5" s="82"/>
      <c r="BL5" s="82"/>
    </row>
    <row r="6" spans="1:64" ht="42.75" customHeight="1">
      <c r="A6" s="159"/>
      <c r="B6" s="101">
        <v>2</v>
      </c>
      <c r="C6" s="51" t="s">
        <v>134</v>
      </c>
      <c r="D6" s="50">
        <v>3</v>
      </c>
      <c r="E6" s="50">
        <v>5</v>
      </c>
      <c r="F6" s="50">
        <v>1</v>
      </c>
      <c r="G6" s="50">
        <v>5</v>
      </c>
      <c r="H6" s="50">
        <v>1</v>
      </c>
      <c r="I6" s="50">
        <v>2</v>
      </c>
      <c r="J6" s="58">
        <f t="shared" si="0"/>
        <v>2.8333333333333335</v>
      </c>
      <c r="K6" s="50">
        <v>1</v>
      </c>
      <c r="L6" s="50">
        <v>3</v>
      </c>
      <c r="M6" s="50">
        <v>2</v>
      </c>
      <c r="N6" s="50">
        <v>3</v>
      </c>
      <c r="O6" s="57">
        <f t="shared" si="1"/>
        <v>2.25</v>
      </c>
      <c r="P6" s="64">
        <f t="shared" si="2"/>
        <v>6.375</v>
      </c>
      <c r="Q6" s="91" t="s">
        <v>23</v>
      </c>
      <c r="R6" s="91" t="s">
        <v>23</v>
      </c>
      <c r="S6" s="91" t="s">
        <v>23</v>
      </c>
      <c r="T6" s="91"/>
      <c r="U6" s="91" t="s">
        <v>23</v>
      </c>
      <c r="V6" s="91"/>
      <c r="W6" s="91" t="s">
        <v>23</v>
      </c>
      <c r="X6" s="91" t="s">
        <v>23</v>
      </c>
      <c r="Y6" s="91"/>
      <c r="Z6" s="92" t="str">
        <f aca="true" t="shared" si="12" ref="Z6:Z80">IF(AV6&lt;8,"B",((IF(AV6&gt;14,"A","M"))))</f>
        <v>B</v>
      </c>
      <c r="AA6" s="91"/>
      <c r="AB6" s="91"/>
      <c r="AC6" s="91"/>
      <c r="AD6" s="91"/>
      <c r="AE6" s="92" t="str">
        <f t="shared" si="3"/>
        <v>B</v>
      </c>
      <c r="AF6" s="93" t="str">
        <f t="shared" si="4"/>
        <v>MINIMO</v>
      </c>
      <c r="AG6" s="122"/>
      <c r="AH6" s="123"/>
      <c r="AI6" s="123"/>
      <c r="AJ6" s="124"/>
      <c r="AK6" s="105" t="s">
        <v>214</v>
      </c>
      <c r="AL6" s="82"/>
      <c r="AM6" s="87">
        <f t="shared" si="5"/>
        <v>1</v>
      </c>
      <c r="AN6" s="87">
        <f t="shared" si="5"/>
        <v>1</v>
      </c>
      <c r="AO6" s="87">
        <f t="shared" si="5"/>
        <v>1</v>
      </c>
      <c r="AP6" s="87">
        <f t="shared" si="5"/>
      </c>
      <c r="AQ6" s="87">
        <f t="shared" si="5"/>
        <v>1</v>
      </c>
      <c r="AR6" s="87">
        <f t="shared" si="5"/>
      </c>
      <c r="AS6" s="87">
        <f t="shared" si="5"/>
        <v>1</v>
      </c>
      <c r="AT6" s="87">
        <f t="shared" si="5"/>
        <v>1</v>
      </c>
      <c r="AU6" s="87">
        <f t="shared" si="5"/>
      </c>
      <c r="AV6" s="88">
        <f t="shared" si="6"/>
        <v>6</v>
      </c>
      <c r="AW6" s="87">
        <f t="shared" si="7"/>
      </c>
      <c r="AX6" s="87">
        <f t="shared" si="7"/>
      </c>
      <c r="AY6" s="87">
        <f t="shared" si="7"/>
      </c>
      <c r="AZ6" s="87">
        <f t="shared" si="7"/>
      </c>
      <c r="BA6" s="88">
        <f t="shared" si="8"/>
        <v>0</v>
      </c>
      <c r="BB6" s="89">
        <f t="shared" si="9"/>
        <v>1</v>
      </c>
      <c r="BC6" s="89">
        <f t="shared" si="10"/>
        <v>1</v>
      </c>
      <c r="BD6" s="90">
        <f t="shared" si="11"/>
        <v>2</v>
      </c>
      <c r="BE6" s="82"/>
      <c r="BF6" s="82"/>
      <c r="BG6" s="82"/>
      <c r="BH6" s="82"/>
      <c r="BI6" s="82"/>
      <c r="BJ6" s="82"/>
      <c r="BK6" s="82"/>
      <c r="BL6" s="82"/>
    </row>
    <row r="7" spans="1:64" ht="42.75" customHeight="1">
      <c r="A7" s="159"/>
      <c r="B7" s="101">
        <v>3</v>
      </c>
      <c r="C7" s="51" t="s">
        <v>101</v>
      </c>
      <c r="D7" s="50">
        <v>4</v>
      </c>
      <c r="E7" s="50">
        <v>4</v>
      </c>
      <c r="F7" s="50">
        <v>1</v>
      </c>
      <c r="G7" s="50">
        <v>4</v>
      </c>
      <c r="H7" s="50">
        <v>1</v>
      </c>
      <c r="I7" s="50">
        <v>2</v>
      </c>
      <c r="J7" s="58">
        <f t="shared" si="0"/>
        <v>2.6666666666666665</v>
      </c>
      <c r="K7" s="50">
        <v>1</v>
      </c>
      <c r="L7" s="50">
        <v>3</v>
      </c>
      <c r="M7" s="50">
        <v>2</v>
      </c>
      <c r="N7" s="50">
        <v>3</v>
      </c>
      <c r="O7" s="57">
        <f t="shared" si="1"/>
        <v>2.25</v>
      </c>
      <c r="P7" s="64">
        <f t="shared" si="2"/>
        <v>6</v>
      </c>
      <c r="Q7" s="91" t="s">
        <v>210</v>
      </c>
      <c r="R7" s="91" t="s">
        <v>23</v>
      </c>
      <c r="S7" s="91" t="s">
        <v>23</v>
      </c>
      <c r="T7" s="91"/>
      <c r="U7" s="91" t="s">
        <v>23</v>
      </c>
      <c r="V7" s="91"/>
      <c r="W7" s="91" t="s">
        <v>23</v>
      </c>
      <c r="X7" s="91" t="s">
        <v>23</v>
      </c>
      <c r="Y7" s="91"/>
      <c r="Z7" s="92" t="str">
        <f t="shared" si="12"/>
        <v>B</v>
      </c>
      <c r="AA7" s="91"/>
      <c r="AB7" s="91"/>
      <c r="AC7" s="91"/>
      <c r="AD7" s="91"/>
      <c r="AE7" s="92" t="str">
        <f t="shared" si="3"/>
        <v>B</v>
      </c>
      <c r="AF7" s="93" t="str">
        <f t="shared" si="4"/>
        <v>MINIMO</v>
      </c>
      <c r="AG7" s="122"/>
      <c r="AH7" s="123"/>
      <c r="AI7" s="123"/>
      <c r="AJ7" s="124"/>
      <c r="AK7" s="105" t="s">
        <v>214</v>
      </c>
      <c r="AL7" s="82"/>
      <c r="AM7" s="87">
        <f t="shared" si="5"/>
        <v>2</v>
      </c>
      <c r="AN7" s="87">
        <f t="shared" si="5"/>
        <v>1</v>
      </c>
      <c r="AO7" s="87">
        <f t="shared" si="5"/>
        <v>1</v>
      </c>
      <c r="AP7" s="87">
        <f t="shared" si="5"/>
      </c>
      <c r="AQ7" s="87">
        <f t="shared" si="5"/>
        <v>1</v>
      </c>
      <c r="AR7" s="87">
        <f t="shared" si="5"/>
      </c>
      <c r="AS7" s="87">
        <f t="shared" si="5"/>
        <v>1</v>
      </c>
      <c r="AT7" s="87">
        <f t="shared" si="5"/>
        <v>1</v>
      </c>
      <c r="AU7" s="87">
        <f t="shared" si="5"/>
      </c>
      <c r="AV7" s="88">
        <f t="shared" si="6"/>
        <v>7</v>
      </c>
      <c r="AW7" s="87">
        <f t="shared" si="7"/>
      </c>
      <c r="AX7" s="87">
        <f t="shared" si="7"/>
      </c>
      <c r="AY7" s="87">
        <f t="shared" si="7"/>
      </c>
      <c r="AZ7" s="87">
        <f t="shared" si="7"/>
      </c>
      <c r="BA7" s="88">
        <f t="shared" si="8"/>
        <v>0</v>
      </c>
      <c r="BB7" s="89">
        <f t="shared" si="9"/>
        <v>1</v>
      </c>
      <c r="BC7" s="89">
        <f t="shared" si="10"/>
        <v>1</v>
      </c>
      <c r="BD7" s="90">
        <f t="shared" si="11"/>
        <v>2</v>
      </c>
      <c r="BE7" s="82"/>
      <c r="BF7" s="82"/>
      <c r="BG7" s="82"/>
      <c r="BH7" s="82"/>
      <c r="BI7" s="82"/>
      <c r="BJ7" s="82"/>
      <c r="BK7" s="82"/>
      <c r="BL7" s="82"/>
    </row>
    <row r="8" spans="1:64" ht="42.75" customHeight="1">
      <c r="A8" s="159"/>
      <c r="B8" s="101">
        <v>4</v>
      </c>
      <c r="C8" s="51" t="s">
        <v>135</v>
      </c>
      <c r="D8" s="50">
        <v>4</v>
      </c>
      <c r="E8" s="50">
        <v>3</v>
      </c>
      <c r="F8" s="50">
        <v>5</v>
      </c>
      <c r="G8" s="50">
        <v>3</v>
      </c>
      <c r="H8" s="50">
        <v>3</v>
      </c>
      <c r="I8" s="50">
        <v>3</v>
      </c>
      <c r="J8" s="58">
        <f t="shared" si="0"/>
        <v>3.5</v>
      </c>
      <c r="K8" s="50">
        <v>1</v>
      </c>
      <c r="L8" s="50">
        <v>3</v>
      </c>
      <c r="M8" s="50">
        <v>2</v>
      </c>
      <c r="N8" s="50">
        <v>3</v>
      </c>
      <c r="O8" s="57">
        <f t="shared" si="1"/>
        <v>2.25</v>
      </c>
      <c r="P8" s="106">
        <f t="shared" si="2"/>
        <v>7.875</v>
      </c>
      <c r="Q8" s="91" t="s">
        <v>210</v>
      </c>
      <c r="R8" s="91" t="s">
        <v>210</v>
      </c>
      <c r="S8" s="91" t="s">
        <v>23</v>
      </c>
      <c r="T8" s="91"/>
      <c r="U8" s="91" t="s">
        <v>23</v>
      </c>
      <c r="V8" s="91"/>
      <c r="W8" s="91" t="s">
        <v>23</v>
      </c>
      <c r="X8" s="91" t="s">
        <v>23</v>
      </c>
      <c r="Y8" s="91"/>
      <c r="Z8" s="92" t="str">
        <f t="shared" si="12"/>
        <v>M</v>
      </c>
      <c r="AA8" s="91"/>
      <c r="AB8" s="91"/>
      <c r="AC8" s="91"/>
      <c r="AD8" s="91"/>
      <c r="AE8" s="92" t="str">
        <f t="shared" si="3"/>
        <v>B</v>
      </c>
      <c r="AF8" s="93" t="str">
        <f t="shared" si="4"/>
        <v>BASSO</v>
      </c>
      <c r="AG8" s="122"/>
      <c r="AH8" s="123"/>
      <c r="AI8" s="123"/>
      <c r="AJ8" s="124"/>
      <c r="AK8" s="105" t="s">
        <v>214</v>
      </c>
      <c r="AL8" s="82"/>
      <c r="AM8" s="87">
        <f t="shared" si="5"/>
        <v>2</v>
      </c>
      <c r="AN8" s="87">
        <f t="shared" si="5"/>
        <v>2</v>
      </c>
      <c r="AO8" s="87">
        <f t="shared" si="5"/>
        <v>1</v>
      </c>
      <c r="AP8" s="87">
        <f t="shared" si="5"/>
      </c>
      <c r="AQ8" s="87">
        <f t="shared" si="5"/>
        <v>1</v>
      </c>
      <c r="AR8" s="87">
        <f t="shared" si="5"/>
      </c>
      <c r="AS8" s="87">
        <f t="shared" si="5"/>
        <v>1</v>
      </c>
      <c r="AT8" s="87">
        <f t="shared" si="5"/>
        <v>1</v>
      </c>
      <c r="AU8" s="87">
        <f t="shared" si="5"/>
      </c>
      <c r="AV8" s="88">
        <f t="shared" si="6"/>
        <v>8</v>
      </c>
      <c r="AW8" s="87">
        <f t="shared" si="7"/>
      </c>
      <c r="AX8" s="87">
        <f t="shared" si="7"/>
      </c>
      <c r="AY8" s="87">
        <f t="shared" si="7"/>
      </c>
      <c r="AZ8" s="87">
        <f t="shared" si="7"/>
      </c>
      <c r="BA8" s="88">
        <f t="shared" si="8"/>
        <v>0</v>
      </c>
      <c r="BB8" s="89">
        <f t="shared" si="9"/>
        <v>2</v>
      </c>
      <c r="BC8" s="89">
        <f t="shared" si="10"/>
        <v>1</v>
      </c>
      <c r="BD8" s="90">
        <f t="shared" si="11"/>
        <v>3</v>
      </c>
      <c r="BE8" s="82"/>
      <c r="BF8" s="82"/>
      <c r="BG8" s="82"/>
      <c r="BH8" s="82"/>
      <c r="BI8" s="82"/>
      <c r="BJ8" s="82"/>
      <c r="BK8" s="82"/>
      <c r="BL8" s="82"/>
    </row>
    <row r="9" spans="1:64" ht="42.75" customHeight="1">
      <c r="A9" s="159"/>
      <c r="B9" s="101">
        <v>5</v>
      </c>
      <c r="C9" s="51" t="s">
        <v>192</v>
      </c>
      <c r="D9" s="50">
        <v>4</v>
      </c>
      <c r="E9" s="50">
        <v>4</v>
      </c>
      <c r="F9" s="50">
        <v>3</v>
      </c>
      <c r="G9" s="50">
        <v>3</v>
      </c>
      <c r="H9" s="50">
        <v>3</v>
      </c>
      <c r="I9" s="50">
        <v>3</v>
      </c>
      <c r="J9" s="58">
        <f t="shared" si="0"/>
        <v>3.3333333333333335</v>
      </c>
      <c r="K9" s="50">
        <v>2</v>
      </c>
      <c r="L9" s="50">
        <v>3</v>
      </c>
      <c r="M9" s="50">
        <v>3</v>
      </c>
      <c r="N9" s="50">
        <v>3</v>
      </c>
      <c r="O9" s="57">
        <f t="shared" si="1"/>
        <v>2.75</v>
      </c>
      <c r="P9" s="106">
        <f t="shared" si="2"/>
        <v>9.166666666666668</v>
      </c>
      <c r="Q9" s="91" t="s">
        <v>210</v>
      </c>
      <c r="R9" s="91" t="s">
        <v>23</v>
      </c>
      <c r="S9" s="91" t="s">
        <v>23</v>
      </c>
      <c r="T9" s="91"/>
      <c r="U9" s="91" t="s">
        <v>23</v>
      </c>
      <c r="V9" s="91"/>
      <c r="W9" s="91" t="s">
        <v>210</v>
      </c>
      <c r="X9" s="91" t="s">
        <v>23</v>
      </c>
      <c r="Y9" s="91"/>
      <c r="Z9" s="92" t="str">
        <f t="shared" si="12"/>
        <v>M</v>
      </c>
      <c r="AA9" s="91"/>
      <c r="AB9" s="91"/>
      <c r="AC9" s="91"/>
      <c r="AD9" s="91"/>
      <c r="AE9" s="92" t="str">
        <f t="shared" si="3"/>
        <v>B</v>
      </c>
      <c r="AF9" s="93" t="str">
        <f t="shared" si="4"/>
        <v>BASSO</v>
      </c>
      <c r="AG9" s="122"/>
      <c r="AH9" s="123"/>
      <c r="AI9" s="123"/>
      <c r="AJ9" s="124"/>
      <c r="AK9" s="105" t="s">
        <v>214</v>
      </c>
      <c r="AL9" s="82"/>
      <c r="AM9" s="87">
        <f t="shared" si="5"/>
        <v>2</v>
      </c>
      <c r="AN9" s="87">
        <f t="shared" si="5"/>
        <v>1</v>
      </c>
      <c r="AO9" s="87">
        <f t="shared" si="5"/>
        <v>1</v>
      </c>
      <c r="AP9" s="87">
        <f t="shared" si="5"/>
      </c>
      <c r="AQ9" s="87">
        <f t="shared" si="5"/>
        <v>1</v>
      </c>
      <c r="AR9" s="87">
        <f t="shared" si="5"/>
      </c>
      <c r="AS9" s="87">
        <f t="shared" si="5"/>
        <v>2</v>
      </c>
      <c r="AT9" s="87">
        <f t="shared" si="5"/>
        <v>1</v>
      </c>
      <c r="AU9" s="87">
        <f t="shared" si="5"/>
      </c>
      <c r="AV9" s="88">
        <f t="shared" si="6"/>
        <v>8</v>
      </c>
      <c r="AW9" s="87">
        <f t="shared" si="7"/>
      </c>
      <c r="AX9" s="87">
        <f t="shared" si="7"/>
      </c>
      <c r="AY9" s="87">
        <f t="shared" si="7"/>
      </c>
      <c r="AZ9" s="87">
        <f t="shared" si="7"/>
      </c>
      <c r="BA9" s="88">
        <f t="shared" si="8"/>
        <v>0</v>
      </c>
      <c r="BB9" s="89">
        <f t="shared" si="9"/>
        <v>2</v>
      </c>
      <c r="BC9" s="89">
        <f t="shared" si="10"/>
        <v>1</v>
      </c>
      <c r="BD9" s="90">
        <f t="shared" si="11"/>
        <v>3</v>
      </c>
      <c r="BE9" s="82"/>
      <c r="BF9" s="82"/>
      <c r="BG9" s="82"/>
      <c r="BH9" s="82"/>
      <c r="BI9" s="82"/>
      <c r="BJ9" s="82"/>
      <c r="BK9" s="82"/>
      <c r="BL9" s="82"/>
    </row>
    <row r="10" spans="1:64" ht="42.75" customHeight="1">
      <c r="A10" s="159"/>
      <c r="B10" s="101">
        <v>6</v>
      </c>
      <c r="C10" s="51" t="s">
        <v>193</v>
      </c>
      <c r="D10" s="50">
        <v>4</v>
      </c>
      <c r="E10" s="50">
        <v>5</v>
      </c>
      <c r="F10" s="50">
        <v>4</v>
      </c>
      <c r="G10" s="50">
        <v>3</v>
      </c>
      <c r="H10" s="50">
        <v>3</v>
      </c>
      <c r="I10" s="50">
        <v>3</v>
      </c>
      <c r="J10" s="58">
        <f t="shared" si="0"/>
        <v>3.6666666666666665</v>
      </c>
      <c r="K10" s="50">
        <v>3</v>
      </c>
      <c r="L10" s="50">
        <v>3</v>
      </c>
      <c r="M10" s="50">
        <v>3</v>
      </c>
      <c r="N10" s="50">
        <v>2</v>
      </c>
      <c r="O10" s="57">
        <f t="shared" si="1"/>
        <v>2.75</v>
      </c>
      <c r="P10" s="106">
        <f t="shared" si="2"/>
        <v>10.083333333333332</v>
      </c>
      <c r="Q10" s="91" t="s">
        <v>210</v>
      </c>
      <c r="R10" s="91" t="s">
        <v>18</v>
      </c>
      <c r="S10" s="91" t="s">
        <v>23</v>
      </c>
      <c r="T10" s="91"/>
      <c r="U10" s="91" t="s">
        <v>23</v>
      </c>
      <c r="V10" s="91"/>
      <c r="W10" s="91" t="s">
        <v>23</v>
      </c>
      <c r="X10" s="91" t="s">
        <v>23</v>
      </c>
      <c r="Y10" s="91"/>
      <c r="Z10" s="92" t="str">
        <f t="shared" si="12"/>
        <v>M</v>
      </c>
      <c r="AA10" s="91"/>
      <c r="AB10" s="91"/>
      <c r="AC10" s="91"/>
      <c r="AD10" s="91"/>
      <c r="AE10" s="92" t="str">
        <f t="shared" si="3"/>
        <v>B</v>
      </c>
      <c r="AF10" s="93" t="str">
        <f t="shared" si="4"/>
        <v>BASSO</v>
      </c>
      <c r="AG10" s="122"/>
      <c r="AH10" s="123"/>
      <c r="AI10" s="123"/>
      <c r="AJ10" s="124"/>
      <c r="AK10" s="105" t="s">
        <v>214</v>
      </c>
      <c r="AL10" s="82"/>
      <c r="AM10" s="87">
        <f t="shared" si="5"/>
        <v>2</v>
      </c>
      <c r="AN10" s="87">
        <f t="shared" si="5"/>
        <v>3</v>
      </c>
      <c r="AO10" s="87">
        <f t="shared" si="5"/>
        <v>1</v>
      </c>
      <c r="AP10" s="87">
        <f t="shared" si="5"/>
      </c>
      <c r="AQ10" s="87">
        <f t="shared" si="5"/>
        <v>1</v>
      </c>
      <c r="AR10" s="87">
        <f t="shared" si="5"/>
      </c>
      <c r="AS10" s="87">
        <f t="shared" si="5"/>
        <v>1</v>
      </c>
      <c r="AT10" s="87">
        <f t="shared" si="5"/>
        <v>1</v>
      </c>
      <c r="AU10" s="87">
        <f t="shared" si="5"/>
      </c>
      <c r="AV10" s="88">
        <f t="shared" si="6"/>
        <v>9</v>
      </c>
      <c r="AW10" s="87">
        <f t="shared" si="7"/>
      </c>
      <c r="AX10" s="87">
        <f t="shared" si="7"/>
      </c>
      <c r="AY10" s="87">
        <f t="shared" si="7"/>
      </c>
      <c r="AZ10" s="87">
        <f t="shared" si="7"/>
      </c>
      <c r="BA10" s="88">
        <f t="shared" si="8"/>
        <v>0</v>
      </c>
      <c r="BB10" s="89">
        <f t="shared" si="9"/>
        <v>2</v>
      </c>
      <c r="BC10" s="89">
        <f t="shared" si="10"/>
        <v>1</v>
      </c>
      <c r="BD10" s="90">
        <f t="shared" si="11"/>
        <v>3</v>
      </c>
      <c r="BE10" s="82"/>
      <c r="BF10" s="82"/>
      <c r="BG10" s="82"/>
      <c r="BH10" s="82"/>
      <c r="BI10" s="82"/>
      <c r="BJ10" s="82"/>
      <c r="BK10" s="82"/>
      <c r="BL10" s="82"/>
    </row>
    <row r="11" spans="1:64" ht="42.75" customHeight="1">
      <c r="A11" s="155" t="s">
        <v>102</v>
      </c>
      <c r="B11" s="102">
        <v>1</v>
      </c>
      <c r="C11" s="51" t="s">
        <v>103</v>
      </c>
      <c r="D11" s="50">
        <v>4</v>
      </c>
      <c r="E11" s="50">
        <v>5</v>
      </c>
      <c r="F11" s="50">
        <v>1</v>
      </c>
      <c r="G11" s="50">
        <v>3</v>
      </c>
      <c r="H11" s="50">
        <v>5</v>
      </c>
      <c r="I11" s="50">
        <v>3</v>
      </c>
      <c r="J11" s="58">
        <f aca="true" t="shared" si="13" ref="J11:J66">(D11+E11+F11+G11+H11+I11)/6</f>
        <v>3.5</v>
      </c>
      <c r="K11" s="50">
        <v>3</v>
      </c>
      <c r="L11" s="50">
        <v>3</v>
      </c>
      <c r="M11" s="50">
        <v>2</v>
      </c>
      <c r="N11" s="50">
        <v>3</v>
      </c>
      <c r="O11" s="57">
        <f aca="true" t="shared" si="14" ref="O11:O66">(K11+L11+M11+N11)/4</f>
        <v>2.75</v>
      </c>
      <c r="P11" s="64">
        <f aca="true" t="shared" si="15" ref="P11:P70">J11*O11</f>
        <v>9.625</v>
      </c>
      <c r="Q11" s="91" t="s">
        <v>18</v>
      </c>
      <c r="R11" s="91" t="s">
        <v>18</v>
      </c>
      <c r="S11" s="91" t="s">
        <v>23</v>
      </c>
      <c r="T11" s="91"/>
      <c r="U11" s="91" t="s">
        <v>23</v>
      </c>
      <c r="V11" s="91"/>
      <c r="W11" s="91" t="s">
        <v>23</v>
      </c>
      <c r="X11" s="91" t="s">
        <v>23</v>
      </c>
      <c r="Y11" s="91"/>
      <c r="Z11" s="92" t="str">
        <f t="shared" si="12"/>
        <v>M</v>
      </c>
      <c r="AA11" s="91"/>
      <c r="AB11" s="91"/>
      <c r="AC11" s="91"/>
      <c r="AD11" s="91"/>
      <c r="AE11" s="92"/>
      <c r="AF11" s="93"/>
      <c r="AG11" s="122"/>
      <c r="AH11" s="123"/>
      <c r="AI11" s="123"/>
      <c r="AJ11" s="124"/>
      <c r="AK11" s="105" t="s">
        <v>217</v>
      </c>
      <c r="AL11" s="82"/>
      <c r="AM11" s="87">
        <f aca="true" t="shared" si="16" ref="AM11:AU27">IF(Q11="A",3,(IF(Q11="M",2,(IF(Q11="B",1,"")))))</f>
        <v>3</v>
      </c>
      <c r="AN11" s="87">
        <f t="shared" si="16"/>
        <v>3</v>
      </c>
      <c r="AO11" s="87">
        <f t="shared" si="16"/>
        <v>1</v>
      </c>
      <c r="AP11" s="87">
        <f t="shared" si="16"/>
      </c>
      <c r="AQ11" s="87">
        <f t="shared" si="16"/>
        <v>1</v>
      </c>
      <c r="AR11" s="87">
        <f t="shared" si="16"/>
      </c>
      <c r="AS11" s="87">
        <f t="shared" si="16"/>
        <v>1</v>
      </c>
      <c r="AT11" s="87">
        <f t="shared" si="16"/>
        <v>1</v>
      </c>
      <c r="AU11" s="87">
        <f t="shared" si="16"/>
      </c>
      <c r="AV11" s="88">
        <f aca="true" t="shared" si="17" ref="AV11:AV27">SUM(AM11:AU11)</f>
        <v>10</v>
      </c>
      <c r="AW11" s="87"/>
      <c r="AX11" s="87"/>
      <c r="AY11" s="87"/>
      <c r="AZ11" s="87"/>
      <c r="BA11" s="88"/>
      <c r="BB11" s="89"/>
      <c r="BC11" s="89"/>
      <c r="BD11" s="90"/>
      <c r="BE11" s="82"/>
      <c r="BF11" s="82"/>
      <c r="BG11" s="82"/>
      <c r="BH11" s="82"/>
      <c r="BI11" s="82"/>
      <c r="BJ11" s="82"/>
      <c r="BK11" s="82"/>
      <c r="BL11" s="82"/>
    </row>
    <row r="12" spans="1:64" ht="42.75" customHeight="1">
      <c r="A12" s="156"/>
      <c r="B12" s="102">
        <v>2</v>
      </c>
      <c r="C12" s="51" t="s">
        <v>104</v>
      </c>
      <c r="D12" s="50">
        <v>4</v>
      </c>
      <c r="E12" s="50">
        <v>5</v>
      </c>
      <c r="F12" s="50">
        <v>2</v>
      </c>
      <c r="G12" s="50">
        <v>3</v>
      </c>
      <c r="H12" s="50">
        <v>3</v>
      </c>
      <c r="I12" s="50">
        <v>3</v>
      </c>
      <c r="J12" s="58">
        <f t="shared" si="13"/>
        <v>3.3333333333333335</v>
      </c>
      <c r="K12" s="50">
        <v>3</v>
      </c>
      <c r="L12" s="50">
        <v>3</v>
      </c>
      <c r="M12" s="50">
        <v>2</v>
      </c>
      <c r="N12" s="50">
        <v>3</v>
      </c>
      <c r="O12" s="57">
        <f t="shared" si="14"/>
        <v>2.75</v>
      </c>
      <c r="P12" s="64">
        <f t="shared" si="15"/>
        <v>9.166666666666668</v>
      </c>
      <c r="Q12" s="91" t="s">
        <v>18</v>
      </c>
      <c r="R12" s="91" t="s">
        <v>210</v>
      </c>
      <c r="S12" s="91" t="s">
        <v>23</v>
      </c>
      <c r="T12" s="91"/>
      <c r="U12" s="91" t="s">
        <v>23</v>
      </c>
      <c r="V12" s="91"/>
      <c r="W12" s="91" t="s">
        <v>23</v>
      </c>
      <c r="X12" s="91" t="s">
        <v>23</v>
      </c>
      <c r="Y12" s="91"/>
      <c r="Z12" s="92" t="str">
        <f t="shared" si="12"/>
        <v>M</v>
      </c>
      <c r="AA12" s="91"/>
      <c r="AB12" s="91"/>
      <c r="AC12" s="91"/>
      <c r="AD12" s="91"/>
      <c r="AE12" s="92"/>
      <c r="AF12" s="93"/>
      <c r="AG12" s="122"/>
      <c r="AH12" s="123"/>
      <c r="AI12" s="123"/>
      <c r="AJ12" s="124"/>
      <c r="AK12" s="82"/>
      <c r="AL12" s="82"/>
      <c r="AM12" s="87">
        <f t="shared" si="16"/>
        <v>3</v>
      </c>
      <c r="AN12" s="87">
        <f t="shared" si="16"/>
        <v>2</v>
      </c>
      <c r="AO12" s="87">
        <f t="shared" si="16"/>
        <v>1</v>
      </c>
      <c r="AP12" s="87">
        <f t="shared" si="16"/>
      </c>
      <c r="AQ12" s="87">
        <f t="shared" si="16"/>
        <v>1</v>
      </c>
      <c r="AR12" s="87">
        <f t="shared" si="16"/>
      </c>
      <c r="AS12" s="87">
        <f t="shared" si="16"/>
        <v>1</v>
      </c>
      <c r="AT12" s="87">
        <f t="shared" si="16"/>
        <v>1</v>
      </c>
      <c r="AU12" s="87">
        <f t="shared" si="16"/>
      </c>
      <c r="AV12" s="88">
        <f t="shared" si="17"/>
        <v>9</v>
      </c>
      <c r="AW12" s="87"/>
      <c r="AX12" s="87"/>
      <c r="AY12" s="87"/>
      <c r="AZ12" s="87"/>
      <c r="BA12" s="88"/>
      <c r="BB12" s="89"/>
      <c r="BC12" s="89"/>
      <c r="BD12" s="90"/>
      <c r="BE12" s="82"/>
      <c r="BF12" s="82"/>
      <c r="BG12" s="82"/>
      <c r="BH12" s="82"/>
      <c r="BI12" s="82"/>
      <c r="BJ12" s="82"/>
      <c r="BK12" s="82"/>
      <c r="BL12" s="82"/>
    </row>
    <row r="13" spans="1:64" ht="42.75" customHeight="1">
      <c r="A13" s="156"/>
      <c r="B13" s="102">
        <v>3</v>
      </c>
      <c r="C13" s="51" t="s">
        <v>105</v>
      </c>
      <c r="D13" s="50">
        <v>4</v>
      </c>
      <c r="E13" s="50">
        <v>5</v>
      </c>
      <c r="F13" s="50">
        <v>2</v>
      </c>
      <c r="G13" s="50">
        <v>3</v>
      </c>
      <c r="H13" s="50">
        <v>3</v>
      </c>
      <c r="I13" s="50">
        <v>3</v>
      </c>
      <c r="J13" s="58">
        <f t="shared" si="13"/>
        <v>3.3333333333333335</v>
      </c>
      <c r="K13" s="50">
        <v>3</v>
      </c>
      <c r="L13" s="50">
        <v>3</v>
      </c>
      <c r="M13" s="50">
        <v>2</v>
      </c>
      <c r="N13" s="50">
        <v>3</v>
      </c>
      <c r="O13" s="57">
        <f t="shared" si="14"/>
        <v>2.75</v>
      </c>
      <c r="P13" s="64">
        <f t="shared" si="15"/>
        <v>9.166666666666668</v>
      </c>
      <c r="Q13" s="91" t="s">
        <v>18</v>
      </c>
      <c r="R13" s="91" t="s">
        <v>18</v>
      </c>
      <c r="S13" s="91" t="s">
        <v>23</v>
      </c>
      <c r="T13" s="91"/>
      <c r="U13" s="91" t="s">
        <v>23</v>
      </c>
      <c r="V13" s="91"/>
      <c r="W13" s="91" t="s">
        <v>23</v>
      </c>
      <c r="X13" s="91" t="s">
        <v>23</v>
      </c>
      <c r="Y13" s="91"/>
      <c r="Z13" s="92" t="str">
        <f t="shared" si="12"/>
        <v>M</v>
      </c>
      <c r="AA13" s="91"/>
      <c r="AB13" s="91"/>
      <c r="AC13" s="91"/>
      <c r="AD13" s="91"/>
      <c r="AE13" s="92"/>
      <c r="AF13" s="93"/>
      <c r="AG13" s="122"/>
      <c r="AH13" s="123"/>
      <c r="AI13" s="123"/>
      <c r="AJ13" s="124"/>
      <c r="AK13" s="82"/>
      <c r="AL13" s="82"/>
      <c r="AM13" s="87">
        <f t="shared" si="16"/>
        <v>3</v>
      </c>
      <c r="AN13" s="87">
        <f t="shared" si="16"/>
        <v>3</v>
      </c>
      <c r="AO13" s="87">
        <f t="shared" si="16"/>
        <v>1</v>
      </c>
      <c r="AP13" s="87">
        <f t="shared" si="16"/>
      </c>
      <c r="AQ13" s="87">
        <f t="shared" si="16"/>
        <v>1</v>
      </c>
      <c r="AR13" s="87">
        <f t="shared" si="16"/>
      </c>
      <c r="AS13" s="87">
        <f t="shared" si="16"/>
        <v>1</v>
      </c>
      <c r="AT13" s="87">
        <f t="shared" si="16"/>
        <v>1</v>
      </c>
      <c r="AU13" s="87">
        <f t="shared" si="16"/>
      </c>
      <c r="AV13" s="88">
        <f t="shared" si="17"/>
        <v>10</v>
      </c>
      <c r="AW13" s="87"/>
      <c r="AX13" s="87"/>
      <c r="AY13" s="87"/>
      <c r="AZ13" s="87"/>
      <c r="BA13" s="88"/>
      <c r="BB13" s="89"/>
      <c r="BC13" s="89"/>
      <c r="BD13" s="90"/>
      <c r="BE13" s="82"/>
      <c r="BF13" s="82"/>
      <c r="BG13" s="82"/>
      <c r="BH13" s="82"/>
      <c r="BI13" s="82"/>
      <c r="BJ13" s="82"/>
      <c r="BK13" s="82"/>
      <c r="BL13" s="82"/>
    </row>
    <row r="14" spans="1:64" ht="42.75" customHeight="1">
      <c r="A14" s="156"/>
      <c r="B14" s="102">
        <v>4</v>
      </c>
      <c r="C14" s="51" t="s">
        <v>106</v>
      </c>
      <c r="D14" s="50">
        <v>5</v>
      </c>
      <c r="E14" s="50">
        <v>5</v>
      </c>
      <c r="F14" s="50">
        <v>4</v>
      </c>
      <c r="G14" s="50">
        <v>3</v>
      </c>
      <c r="H14" s="50">
        <v>5</v>
      </c>
      <c r="I14" s="50">
        <v>3</v>
      </c>
      <c r="J14" s="58">
        <f t="shared" si="13"/>
        <v>4.166666666666667</v>
      </c>
      <c r="K14" s="50">
        <v>3</v>
      </c>
      <c r="L14" s="50">
        <v>4</v>
      </c>
      <c r="M14" s="50">
        <v>4</v>
      </c>
      <c r="N14" s="50">
        <v>4</v>
      </c>
      <c r="O14" s="57">
        <f t="shared" si="14"/>
        <v>3.75</v>
      </c>
      <c r="P14" s="64">
        <f t="shared" si="15"/>
        <v>15.625000000000002</v>
      </c>
      <c r="Q14" s="91" t="s">
        <v>18</v>
      </c>
      <c r="R14" s="91" t="s">
        <v>18</v>
      </c>
      <c r="S14" s="91" t="s">
        <v>23</v>
      </c>
      <c r="T14" s="91"/>
      <c r="U14" s="91" t="s">
        <v>23</v>
      </c>
      <c r="V14" s="91"/>
      <c r="W14" s="91" t="s">
        <v>23</v>
      </c>
      <c r="X14" s="91" t="s">
        <v>23</v>
      </c>
      <c r="Y14" s="91"/>
      <c r="Z14" s="92" t="str">
        <f t="shared" si="12"/>
        <v>M</v>
      </c>
      <c r="AA14" s="91"/>
      <c r="AB14" s="91"/>
      <c r="AC14" s="91"/>
      <c r="AD14" s="91"/>
      <c r="AE14" s="92"/>
      <c r="AF14" s="93"/>
      <c r="AG14" s="122"/>
      <c r="AH14" s="123"/>
      <c r="AI14" s="123"/>
      <c r="AJ14" s="124"/>
      <c r="AK14" s="82"/>
      <c r="AL14" s="82"/>
      <c r="AM14" s="87">
        <f t="shared" si="16"/>
        <v>3</v>
      </c>
      <c r="AN14" s="87">
        <f t="shared" si="16"/>
        <v>3</v>
      </c>
      <c r="AO14" s="87">
        <f t="shared" si="16"/>
        <v>1</v>
      </c>
      <c r="AP14" s="87">
        <f t="shared" si="16"/>
      </c>
      <c r="AQ14" s="87">
        <f t="shared" si="16"/>
        <v>1</v>
      </c>
      <c r="AR14" s="87">
        <f t="shared" si="16"/>
      </c>
      <c r="AS14" s="87">
        <f t="shared" si="16"/>
        <v>1</v>
      </c>
      <c r="AT14" s="87">
        <f t="shared" si="16"/>
        <v>1</v>
      </c>
      <c r="AU14" s="87">
        <f t="shared" si="16"/>
      </c>
      <c r="AV14" s="88">
        <f t="shared" si="17"/>
        <v>10</v>
      </c>
      <c r="AW14" s="87"/>
      <c r="AX14" s="87"/>
      <c r="AY14" s="87"/>
      <c r="AZ14" s="87"/>
      <c r="BA14" s="88"/>
      <c r="BB14" s="89"/>
      <c r="BC14" s="89"/>
      <c r="BD14" s="90"/>
      <c r="BE14" s="82"/>
      <c r="BF14" s="82"/>
      <c r="BG14" s="82"/>
      <c r="BH14" s="82"/>
      <c r="BI14" s="82"/>
      <c r="BJ14" s="82"/>
      <c r="BK14" s="82"/>
      <c r="BL14" s="82"/>
    </row>
    <row r="15" spans="1:64" ht="42.75" customHeight="1">
      <c r="A15" s="156"/>
      <c r="B15" s="102">
        <v>5</v>
      </c>
      <c r="C15" s="51" t="s">
        <v>136</v>
      </c>
      <c r="D15" s="50">
        <v>4</v>
      </c>
      <c r="E15" s="50">
        <v>5</v>
      </c>
      <c r="F15" s="50">
        <v>4</v>
      </c>
      <c r="G15" s="50">
        <v>5</v>
      </c>
      <c r="H15" s="50">
        <v>5</v>
      </c>
      <c r="I15" s="50">
        <v>4</v>
      </c>
      <c r="J15" s="58">
        <f t="shared" si="13"/>
        <v>4.5</v>
      </c>
      <c r="K15" s="50">
        <v>4</v>
      </c>
      <c r="L15" s="50">
        <v>5</v>
      </c>
      <c r="M15" s="50">
        <v>5</v>
      </c>
      <c r="N15" s="50">
        <v>4</v>
      </c>
      <c r="O15" s="57">
        <f t="shared" si="14"/>
        <v>4.5</v>
      </c>
      <c r="P15" s="64">
        <f t="shared" si="15"/>
        <v>20.25</v>
      </c>
      <c r="Q15" s="91" t="s">
        <v>18</v>
      </c>
      <c r="R15" s="91" t="s">
        <v>18</v>
      </c>
      <c r="S15" s="91" t="s">
        <v>23</v>
      </c>
      <c r="T15" s="91"/>
      <c r="U15" s="91" t="s">
        <v>23</v>
      </c>
      <c r="V15" s="91"/>
      <c r="W15" s="91" t="s">
        <v>23</v>
      </c>
      <c r="X15" s="91" t="s">
        <v>23</v>
      </c>
      <c r="Y15" s="91"/>
      <c r="Z15" s="92" t="str">
        <f t="shared" si="12"/>
        <v>M</v>
      </c>
      <c r="AA15" s="91"/>
      <c r="AB15" s="91"/>
      <c r="AC15" s="91"/>
      <c r="AD15" s="91"/>
      <c r="AE15" s="92"/>
      <c r="AF15" s="93"/>
      <c r="AG15" s="122"/>
      <c r="AH15" s="123"/>
      <c r="AI15" s="123"/>
      <c r="AJ15" s="124"/>
      <c r="AK15" s="82"/>
      <c r="AL15" s="82"/>
      <c r="AM15" s="87">
        <f t="shared" si="16"/>
        <v>3</v>
      </c>
      <c r="AN15" s="87">
        <f t="shared" si="16"/>
        <v>3</v>
      </c>
      <c r="AO15" s="87">
        <f t="shared" si="16"/>
        <v>1</v>
      </c>
      <c r="AP15" s="87">
        <f t="shared" si="16"/>
      </c>
      <c r="AQ15" s="87">
        <f t="shared" si="16"/>
        <v>1</v>
      </c>
      <c r="AR15" s="87">
        <f t="shared" si="16"/>
      </c>
      <c r="AS15" s="87">
        <f t="shared" si="16"/>
        <v>1</v>
      </c>
      <c r="AT15" s="87">
        <f t="shared" si="16"/>
        <v>1</v>
      </c>
      <c r="AU15" s="87">
        <f t="shared" si="16"/>
      </c>
      <c r="AV15" s="88">
        <f t="shared" si="17"/>
        <v>10</v>
      </c>
      <c r="AW15" s="87"/>
      <c r="AX15" s="87"/>
      <c r="AY15" s="87"/>
      <c r="AZ15" s="87"/>
      <c r="BA15" s="88"/>
      <c r="BB15" s="89"/>
      <c r="BC15" s="89"/>
      <c r="BD15" s="90"/>
      <c r="BE15" s="82"/>
      <c r="BF15" s="82"/>
      <c r="BG15" s="82"/>
      <c r="BH15" s="82"/>
      <c r="BI15" s="82"/>
      <c r="BJ15" s="82"/>
      <c r="BK15" s="82"/>
      <c r="BL15" s="82"/>
    </row>
    <row r="16" spans="1:64" ht="42.75" customHeight="1">
      <c r="A16" s="156"/>
      <c r="B16" s="102">
        <v>6</v>
      </c>
      <c r="C16" s="51" t="s">
        <v>137</v>
      </c>
      <c r="D16" s="50">
        <v>4</v>
      </c>
      <c r="E16" s="50">
        <v>5</v>
      </c>
      <c r="F16" s="50">
        <v>4</v>
      </c>
      <c r="G16" s="50">
        <v>5</v>
      </c>
      <c r="H16" s="50">
        <v>5</v>
      </c>
      <c r="I16" s="50">
        <v>4</v>
      </c>
      <c r="J16" s="58">
        <f t="shared" si="13"/>
        <v>4.5</v>
      </c>
      <c r="K16" s="50">
        <v>4</v>
      </c>
      <c r="L16" s="50">
        <v>5</v>
      </c>
      <c r="M16" s="50">
        <v>5</v>
      </c>
      <c r="N16" s="50">
        <v>4</v>
      </c>
      <c r="O16" s="57">
        <f t="shared" si="14"/>
        <v>4.5</v>
      </c>
      <c r="P16" s="64">
        <f t="shared" si="15"/>
        <v>20.25</v>
      </c>
      <c r="Q16" s="91" t="s">
        <v>18</v>
      </c>
      <c r="R16" s="91" t="s">
        <v>210</v>
      </c>
      <c r="S16" s="91" t="s">
        <v>23</v>
      </c>
      <c r="T16" s="91"/>
      <c r="U16" s="91" t="s">
        <v>23</v>
      </c>
      <c r="V16" s="91"/>
      <c r="W16" s="91" t="s">
        <v>23</v>
      </c>
      <c r="X16" s="91" t="s">
        <v>23</v>
      </c>
      <c r="Y16" s="91"/>
      <c r="Z16" s="92" t="str">
        <f t="shared" si="12"/>
        <v>M</v>
      </c>
      <c r="AA16" s="91"/>
      <c r="AB16" s="91"/>
      <c r="AC16" s="91"/>
      <c r="AD16" s="91"/>
      <c r="AE16" s="92"/>
      <c r="AF16" s="93"/>
      <c r="AG16" s="122"/>
      <c r="AH16" s="123"/>
      <c r="AI16" s="123"/>
      <c r="AJ16" s="124"/>
      <c r="AK16" s="82"/>
      <c r="AL16" s="82"/>
      <c r="AM16" s="87">
        <f t="shared" si="16"/>
        <v>3</v>
      </c>
      <c r="AN16" s="87">
        <f t="shared" si="16"/>
        <v>2</v>
      </c>
      <c r="AO16" s="87">
        <f t="shared" si="16"/>
        <v>1</v>
      </c>
      <c r="AP16" s="87">
        <f t="shared" si="16"/>
      </c>
      <c r="AQ16" s="87">
        <f t="shared" si="16"/>
        <v>1</v>
      </c>
      <c r="AR16" s="87">
        <f t="shared" si="16"/>
      </c>
      <c r="AS16" s="87">
        <f t="shared" si="16"/>
        <v>1</v>
      </c>
      <c r="AT16" s="87">
        <f t="shared" si="16"/>
        <v>1</v>
      </c>
      <c r="AU16" s="87">
        <f t="shared" si="16"/>
      </c>
      <c r="AV16" s="88">
        <f t="shared" si="17"/>
        <v>9</v>
      </c>
      <c r="AW16" s="87"/>
      <c r="AX16" s="87"/>
      <c r="AY16" s="87"/>
      <c r="AZ16" s="87"/>
      <c r="BA16" s="88"/>
      <c r="BB16" s="89"/>
      <c r="BC16" s="89"/>
      <c r="BD16" s="90"/>
      <c r="BE16" s="82"/>
      <c r="BF16" s="82"/>
      <c r="BG16" s="82"/>
      <c r="BH16" s="82"/>
      <c r="BI16" s="82"/>
      <c r="BJ16" s="82"/>
      <c r="BK16" s="82"/>
      <c r="BL16" s="82"/>
    </row>
    <row r="17" spans="1:64" ht="42.75" customHeight="1">
      <c r="A17" s="156"/>
      <c r="B17" s="102">
        <v>7</v>
      </c>
      <c r="C17" s="51" t="s">
        <v>138</v>
      </c>
      <c r="D17" s="50">
        <v>5</v>
      </c>
      <c r="E17" s="50">
        <v>4</v>
      </c>
      <c r="F17" s="50">
        <v>3</v>
      </c>
      <c r="G17" s="50">
        <v>3</v>
      </c>
      <c r="H17" s="50">
        <v>4</v>
      </c>
      <c r="I17" s="50">
        <v>4</v>
      </c>
      <c r="J17" s="58">
        <f t="shared" si="13"/>
        <v>3.8333333333333335</v>
      </c>
      <c r="K17" s="50">
        <v>4</v>
      </c>
      <c r="L17" s="50">
        <v>3</v>
      </c>
      <c r="M17" s="50">
        <v>5</v>
      </c>
      <c r="N17" s="50">
        <v>4</v>
      </c>
      <c r="O17" s="57">
        <f t="shared" si="14"/>
        <v>4</v>
      </c>
      <c r="P17" s="64">
        <f t="shared" si="15"/>
        <v>15.333333333333334</v>
      </c>
      <c r="Q17" s="91" t="s">
        <v>210</v>
      </c>
      <c r="R17" s="91" t="s">
        <v>18</v>
      </c>
      <c r="S17" s="91" t="s">
        <v>23</v>
      </c>
      <c r="T17" s="91"/>
      <c r="U17" s="91" t="s">
        <v>23</v>
      </c>
      <c r="V17" s="91"/>
      <c r="W17" s="91" t="s">
        <v>23</v>
      </c>
      <c r="X17" s="91" t="s">
        <v>23</v>
      </c>
      <c r="Y17" s="91"/>
      <c r="Z17" s="92" t="str">
        <f t="shared" si="12"/>
        <v>M</v>
      </c>
      <c r="AA17" s="91"/>
      <c r="AB17" s="91"/>
      <c r="AC17" s="91"/>
      <c r="AD17" s="91"/>
      <c r="AE17" s="92"/>
      <c r="AF17" s="93"/>
      <c r="AG17" s="118"/>
      <c r="AH17" s="119"/>
      <c r="AI17" s="119"/>
      <c r="AJ17" s="120"/>
      <c r="AK17" s="82"/>
      <c r="AL17" s="82"/>
      <c r="AM17" s="87">
        <f t="shared" si="16"/>
        <v>2</v>
      </c>
      <c r="AN17" s="87">
        <f t="shared" si="16"/>
        <v>3</v>
      </c>
      <c r="AO17" s="87">
        <f t="shared" si="16"/>
        <v>1</v>
      </c>
      <c r="AP17" s="87">
        <f t="shared" si="16"/>
      </c>
      <c r="AQ17" s="87">
        <f t="shared" si="16"/>
        <v>1</v>
      </c>
      <c r="AR17" s="87">
        <f t="shared" si="16"/>
      </c>
      <c r="AS17" s="87">
        <f t="shared" si="16"/>
        <v>1</v>
      </c>
      <c r="AT17" s="87">
        <f t="shared" si="16"/>
        <v>1</v>
      </c>
      <c r="AU17" s="87">
        <f t="shared" si="16"/>
      </c>
      <c r="AV17" s="88">
        <f t="shared" si="17"/>
        <v>9</v>
      </c>
      <c r="AW17" s="87"/>
      <c r="AX17" s="87"/>
      <c r="AY17" s="87"/>
      <c r="AZ17" s="87"/>
      <c r="BA17" s="88"/>
      <c r="BB17" s="89"/>
      <c r="BC17" s="89"/>
      <c r="BD17" s="90"/>
      <c r="BE17" s="82"/>
      <c r="BF17" s="82"/>
      <c r="BG17" s="82"/>
      <c r="BH17" s="82"/>
      <c r="BI17" s="82"/>
      <c r="BJ17" s="82"/>
      <c r="BK17" s="82"/>
      <c r="BL17" s="82"/>
    </row>
    <row r="18" spans="1:64" ht="42.75" customHeight="1">
      <c r="A18" s="156"/>
      <c r="B18" s="102">
        <v>8</v>
      </c>
      <c r="C18" s="51" t="s">
        <v>139</v>
      </c>
      <c r="D18" s="50">
        <v>4</v>
      </c>
      <c r="E18" s="50">
        <v>4</v>
      </c>
      <c r="F18" s="50">
        <v>5</v>
      </c>
      <c r="G18" s="50">
        <v>5</v>
      </c>
      <c r="H18" s="50">
        <v>4</v>
      </c>
      <c r="I18" s="50">
        <v>5</v>
      </c>
      <c r="J18" s="58">
        <f t="shared" si="13"/>
        <v>4.5</v>
      </c>
      <c r="K18" s="50">
        <v>5</v>
      </c>
      <c r="L18" s="50">
        <v>4</v>
      </c>
      <c r="M18" s="50">
        <v>5</v>
      </c>
      <c r="N18" s="50">
        <v>4</v>
      </c>
      <c r="O18" s="57">
        <f t="shared" si="14"/>
        <v>4.5</v>
      </c>
      <c r="P18" s="64">
        <f t="shared" si="15"/>
        <v>20.25</v>
      </c>
      <c r="Q18" s="91" t="s">
        <v>210</v>
      </c>
      <c r="R18" s="91" t="s">
        <v>210</v>
      </c>
      <c r="S18" s="91" t="s">
        <v>23</v>
      </c>
      <c r="T18" s="91"/>
      <c r="U18" s="91" t="s">
        <v>23</v>
      </c>
      <c r="V18" s="91"/>
      <c r="W18" s="91" t="s">
        <v>23</v>
      </c>
      <c r="X18" s="91" t="s">
        <v>23</v>
      </c>
      <c r="Y18" s="91"/>
      <c r="Z18" s="92" t="str">
        <f t="shared" si="12"/>
        <v>M</v>
      </c>
      <c r="AA18" s="91"/>
      <c r="AB18" s="91"/>
      <c r="AC18" s="91"/>
      <c r="AD18" s="91"/>
      <c r="AE18" s="92"/>
      <c r="AF18" s="93"/>
      <c r="AG18" s="122"/>
      <c r="AH18" s="123"/>
      <c r="AI18" s="123"/>
      <c r="AJ18" s="124"/>
      <c r="AK18" s="82"/>
      <c r="AL18" s="82"/>
      <c r="AM18" s="87">
        <f t="shared" si="16"/>
        <v>2</v>
      </c>
      <c r="AN18" s="87">
        <f t="shared" si="16"/>
        <v>2</v>
      </c>
      <c r="AO18" s="87">
        <f t="shared" si="16"/>
        <v>1</v>
      </c>
      <c r="AP18" s="87">
        <f t="shared" si="16"/>
      </c>
      <c r="AQ18" s="87">
        <f t="shared" si="16"/>
        <v>1</v>
      </c>
      <c r="AR18" s="87">
        <f t="shared" si="16"/>
      </c>
      <c r="AS18" s="87">
        <f t="shared" si="16"/>
        <v>1</v>
      </c>
      <c r="AT18" s="87">
        <f t="shared" si="16"/>
        <v>1</v>
      </c>
      <c r="AU18" s="87">
        <f t="shared" si="16"/>
      </c>
      <c r="AV18" s="88">
        <f t="shared" si="17"/>
        <v>8</v>
      </c>
      <c r="AW18" s="87"/>
      <c r="AX18" s="87"/>
      <c r="AY18" s="87"/>
      <c r="AZ18" s="87"/>
      <c r="BA18" s="88"/>
      <c r="BB18" s="89"/>
      <c r="BC18" s="89"/>
      <c r="BD18" s="90"/>
      <c r="BE18" s="82"/>
      <c r="BF18" s="82"/>
      <c r="BG18" s="82"/>
      <c r="BH18" s="82"/>
      <c r="BI18" s="82"/>
      <c r="BJ18" s="82"/>
      <c r="BK18" s="82"/>
      <c r="BL18" s="82"/>
    </row>
    <row r="19" spans="1:64" ht="42.75" customHeight="1">
      <c r="A19" s="156"/>
      <c r="B19" s="102">
        <v>9</v>
      </c>
      <c r="C19" s="51" t="s">
        <v>140</v>
      </c>
      <c r="D19" s="50">
        <v>4</v>
      </c>
      <c r="E19" s="50">
        <v>4</v>
      </c>
      <c r="F19" s="50">
        <v>5</v>
      </c>
      <c r="G19" s="50">
        <v>5</v>
      </c>
      <c r="H19" s="50">
        <v>4</v>
      </c>
      <c r="I19" s="50">
        <v>5</v>
      </c>
      <c r="J19" s="58">
        <f>(D19+E19+F19+G19+H19+I19)/6</f>
        <v>4.5</v>
      </c>
      <c r="K19" s="50">
        <v>5</v>
      </c>
      <c r="L19" s="50">
        <v>4</v>
      </c>
      <c r="M19" s="50">
        <v>5</v>
      </c>
      <c r="N19" s="50">
        <v>4</v>
      </c>
      <c r="O19" s="57">
        <f>(K19+L19+M19+N19)/4</f>
        <v>4.5</v>
      </c>
      <c r="P19" s="64">
        <f>J19*O19</f>
        <v>20.25</v>
      </c>
      <c r="Q19" s="91" t="s">
        <v>210</v>
      </c>
      <c r="R19" s="91" t="s">
        <v>210</v>
      </c>
      <c r="S19" s="91" t="s">
        <v>23</v>
      </c>
      <c r="T19" s="91"/>
      <c r="U19" s="91" t="s">
        <v>23</v>
      </c>
      <c r="V19" s="91"/>
      <c r="W19" s="91" t="s">
        <v>23</v>
      </c>
      <c r="X19" s="91" t="s">
        <v>23</v>
      </c>
      <c r="Y19" s="91"/>
      <c r="Z19" s="92" t="str">
        <f t="shared" si="12"/>
        <v>M</v>
      </c>
      <c r="AA19" s="91"/>
      <c r="AB19" s="91"/>
      <c r="AC19" s="91"/>
      <c r="AD19" s="91"/>
      <c r="AE19" s="92"/>
      <c r="AF19" s="93"/>
      <c r="AG19" s="122"/>
      <c r="AH19" s="123"/>
      <c r="AI19" s="123"/>
      <c r="AJ19" s="124"/>
      <c r="AK19" s="82"/>
      <c r="AL19" s="82"/>
      <c r="AM19" s="87">
        <f t="shared" si="16"/>
        <v>2</v>
      </c>
      <c r="AN19" s="87">
        <f t="shared" si="16"/>
        <v>2</v>
      </c>
      <c r="AO19" s="87">
        <f t="shared" si="16"/>
        <v>1</v>
      </c>
      <c r="AP19" s="87">
        <f t="shared" si="16"/>
      </c>
      <c r="AQ19" s="87">
        <f t="shared" si="16"/>
        <v>1</v>
      </c>
      <c r="AR19" s="87">
        <f t="shared" si="16"/>
      </c>
      <c r="AS19" s="87">
        <f t="shared" si="16"/>
        <v>1</v>
      </c>
      <c r="AT19" s="87">
        <f t="shared" si="16"/>
        <v>1</v>
      </c>
      <c r="AU19" s="87">
        <f t="shared" si="16"/>
      </c>
      <c r="AV19" s="88">
        <f t="shared" si="17"/>
        <v>8</v>
      </c>
      <c r="AW19" s="87"/>
      <c r="AX19" s="87"/>
      <c r="AY19" s="87"/>
      <c r="AZ19" s="87"/>
      <c r="BA19" s="88"/>
      <c r="BB19" s="89"/>
      <c r="BC19" s="89"/>
      <c r="BD19" s="90"/>
      <c r="BE19" s="82"/>
      <c r="BF19" s="82"/>
      <c r="BG19" s="82"/>
      <c r="BH19" s="82"/>
      <c r="BI19" s="82"/>
      <c r="BJ19" s="82"/>
      <c r="BK19" s="82"/>
      <c r="BL19" s="82"/>
    </row>
    <row r="20" spans="1:64" ht="42.75" customHeight="1">
      <c r="A20" s="156"/>
      <c r="B20" s="102">
        <v>10</v>
      </c>
      <c r="C20" s="51" t="s">
        <v>141</v>
      </c>
      <c r="D20" s="50">
        <v>4</v>
      </c>
      <c r="E20" s="50">
        <v>4</v>
      </c>
      <c r="F20" s="50">
        <v>5</v>
      </c>
      <c r="G20" s="50">
        <v>5</v>
      </c>
      <c r="H20" s="50">
        <v>4</v>
      </c>
      <c r="I20" s="50">
        <v>5</v>
      </c>
      <c r="J20" s="58">
        <f>(D20+E20+F20+G20+H20+I20)/6</f>
        <v>4.5</v>
      </c>
      <c r="K20" s="50">
        <v>5</v>
      </c>
      <c r="L20" s="50">
        <v>4</v>
      </c>
      <c r="M20" s="50">
        <v>5</v>
      </c>
      <c r="N20" s="50">
        <v>4</v>
      </c>
      <c r="O20" s="57">
        <f>(K20+L20+M20+N20)/4</f>
        <v>4.5</v>
      </c>
      <c r="P20" s="64">
        <f>J20*O20</f>
        <v>20.25</v>
      </c>
      <c r="Q20" s="91" t="s">
        <v>210</v>
      </c>
      <c r="R20" s="91" t="s">
        <v>210</v>
      </c>
      <c r="S20" s="91" t="s">
        <v>23</v>
      </c>
      <c r="T20" s="91"/>
      <c r="U20" s="91" t="s">
        <v>23</v>
      </c>
      <c r="V20" s="91"/>
      <c r="W20" s="91" t="s">
        <v>23</v>
      </c>
      <c r="X20" s="91" t="s">
        <v>23</v>
      </c>
      <c r="Y20" s="91"/>
      <c r="Z20" s="92" t="str">
        <f t="shared" si="12"/>
        <v>M</v>
      </c>
      <c r="AA20" s="91"/>
      <c r="AB20" s="91"/>
      <c r="AC20" s="91"/>
      <c r="AD20" s="91"/>
      <c r="AE20" s="92" t="str">
        <f t="shared" si="3"/>
        <v>B</v>
      </c>
      <c r="AF20" s="93" t="str">
        <f t="shared" si="4"/>
        <v>BASSO</v>
      </c>
      <c r="AG20" s="122"/>
      <c r="AH20" s="123"/>
      <c r="AI20" s="123"/>
      <c r="AJ20" s="124"/>
      <c r="AK20" s="82"/>
      <c r="AL20" s="82"/>
      <c r="AM20" s="87">
        <f t="shared" si="16"/>
        <v>2</v>
      </c>
      <c r="AN20" s="87">
        <f t="shared" si="16"/>
        <v>2</v>
      </c>
      <c r="AO20" s="87">
        <f t="shared" si="16"/>
        <v>1</v>
      </c>
      <c r="AP20" s="87">
        <f t="shared" si="16"/>
      </c>
      <c r="AQ20" s="87">
        <f t="shared" si="16"/>
        <v>1</v>
      </c>
      <c r="AR20" s="87">
        <f t="shared" si="16"/>
      </c>
      <c r="AS20" s="87">
        <f t="shared" si="16"/>
        <v>1</v>
      </c>
      <c r="AT20" s="87">
        <f t="shared" si="16"/>
        <v>1</v>
      </c>
      <c r="AU20" s="87">
        <f t="shared" si="16"/>
      </c>
      <c r="AV20" s="88">
        <f t="shared" si="17"/>
        <v>8</v>
      </c>
      <c r="AW20" s="87">
        <f t="shared" si="7"/>
      </c>
      <c r="AX20" s="87">
        <f t="shared" si="7"/>
      </c>
      <c r="AY20" s="87">
        <f t="shared" si="7"/>
      </c>
      <c r="AZ20" s="87">
        <f t="shared" si="7"/>
      </c>
      <c r="BA20" s="88">
        <f t="shared" si="8"/>
        <v>0</v>
      </c>
      <c r="BB20" s="89">
        <f t="shared" si="9"/>
        <v>2</v>
      </c>
      <c r="BC20" s="89">
        <f t="shared" si="10"/>
        <v>1</v>
      </c>
      <c r="BD20" s="90">
        <f t="shared" si="11"/>
        <v>3</v>
      </c>
      <c r="BE20" s="82"/>
      <c r="BF20" s="82"/>
      <c r="BG20" s="82"/>
      <c r="BH20" s="82"/>
      <c r="BI20" s="82"/>
      <c r="BJ20" s="82"/>
      <c r="BK20" s="82"/>
      <c r="BL20" s="82"/>
    </row>
    <row r="21" spans="1:64" ht="42.75" customHeight="1">
      <c r="A21" s="156"/>
      <c r="B21" s="102">
        <v>11</v>
      </c>
      <c r="C21" s="51" t="s">
        <v>142</v>
      </c>
      <c r="D21" s="50">
        <v>4</v>
      </c>
      <c r="E21" s="50">
        <v>4</v>
      </c>
      <c r="F21" s="50">
        <v>5</v>
      </c>
      <c r="G21" s="50">
        <v>5</v>
      </c>
      <c r="H21" s="50">
        <v>4</v>
      </c>
      <c r="I21" s="50">
        <v>5</v>
      </c>
      <c r="J21" s="58">
        <f>(D21+E21+F21+G21+H21+I21)/6</f>
        <v>4.5</v>
      </c>
      <c r="K21" s="50">
        <v>5</v>
      </c>
      <c r="L21" s="50">
        <v>4</v>
      </c>
      <c r="M21" s="50">
        <v>5</v>
      </c>
      <c r="N21" s="50">
        <v>4</v>
      </c>
      <c r="O21" s="57">
        <f>(K21+L21+M21+N21)/4</f>
        <v>4.5</v>
      </c>
      <c r="P21" s="64">
        <f>J21*O21</f>
        <v>20.25</v>
      </c>
      <c r="Q21" s="91" t="s">
        <v>210</v>
      </c>
      <c r="R21" s="91" t="s">
        <v>210</v>
      </c>
      <c r="S21" s="91" t="s">
        <v>23</v>
      </c>
      <c r="T21" s="91"/>
      <c r="U21" s="91" t="s">
        <v>23</v>
      </c>
      <c r="V21" s="91"/>
      <c r="W21" s="91" t="s">
        <v>23</v>
      </c>
      <c r="X21" s="91" t="s">
        <v>23</v>
      </c>
      <c r="Y21" s="91"/>
      <c r="Z21" s="92" t="str">
        <f t="shared" si="12"/>
        <v>M</v>
      </c>
      <c r="AA21" s="91"/>
      <c r="AB21" s="91"/>
      <c r="AC21" s="91"/>
      <c r="AD21" s="91"/>
      <c r="AE21" s="92" t="str">
        <f t="shared" si="3"/>
        <v>B</v>
      </c>
      <c r="AF21" s="93" t="str">
        <f t="shared" si="4"/>
        <v>BASSO</v>
      </c>
      <c r="AG21" s="122"/>
      <c r="AH21" s="123"/>
      <c r="AI21" s="123"/>
      <c r="AJ21" s="124"/>
      <c r="AK21" s="82"/>
      <c r="AL21" s="82"/>
      <c r="AM21" s="87">
        <f t="shared" si="16"/>
        <v>2</v>
      </c>
      <c r="AN21" s="87">
        <f t="shared" si="16"/>
        <v>2</v>
      </c>
      <c r="AO21" s="87">
        <f t="shared" si="16"/>
        <v>1</v>
      </c>
      <c r="AP21" s="87">
        <f t="shared" si="16"/>
      </c>
      <c r="AQ21" s="87">
        <f t="shared" si="16"/>
        <v>1</v>
      </c>
      <c r="AR21" s="87">
        <f t="shared" si="16"/>
      </c>
      <c r="AS21" s="87">
        <f t="shared" si="16"/>
        <v>1</v>
      </c>
      <c r="AT21" s="87">
        <f t="shared" si="16"/>
        <v>1</v>
      </c>
      <c r="AU21" s="87">
        <f t="shared" si="16"/>
      </c>
      <c r="AV21" s="88">
        <f t="shared" si="17"/>
        <v>8</v>
      </c>
      <c r="AW21" s="87">
        <f t="shared" si="7"/>
      </c>
      <c r="AX21" s="87">
        <f t="shared" si="7"/>
      </c>
      <c r="AY21" s="87">
        <f t="shared" si="7"/>
      </c>
      <c r="AZ21" s="87">
        <f t="shared" si="7"/>
      </c>
      <c r="BA21" s="88">
        <f t="shared" si="8"/>
        <v>0</v>
      </c>
      <c r="BB21" s="89">
        <f t="shared" si="9"/>
        <v>2</v>
      </c>
      <c r="BC21" s="89">
        <f t="shared" si="10"/>
        <v>1</v>
      </c>
      <c r="BD21" s="90">
        <f t="shared" si="11"/>
        <v>3</v>
      </c>
      <c r="BE21" s="82"/>
      <c r="BF21" s="82"/>
      <c r="BG21" s="82"/>
      <c r="BH21" s="82"/>
      <c r="BI21" s="82"/>
      <c r="BJ21" s="82"/>
      <c r="BK21" s="82"/>
      <c r="BL21" s="82"/>
    </row>
    <row r="22" spans="1:64" ht="42.75" customHeight="1">
      <c r="A22" s="156"/>
      <c r="B22" s="102">
        <v>12</v>
      </c>
      <c r="C22" s="51" t="s">
        <v>143</v>
      </c>
      <c r="D22" s="50">
        <v>5</v>
      </c>
      <c r="E22" s="50">
        <v>5</v>
      </c>
      <c r="F22" s="50">
        <v>5</v>
      </c>
      <c r="G22" s="50">
        <v>3</v>
      </c>
      <c r="H22" s="50">
        <v>5</v>
      </c>
      <c r="I22" s="50">
        <v>5</v>
      </c>
      <c r="J22" s="58">
        <f t="shared" si="13"/>
        <v>4.666666666666667</v>
      </c>
      <c r="K22" s="50">
        <v>5</v>
      </c>
      <c r="L22" s="50">
        <v>4</v>
      </c>
      <c r="M22" s="50">
        <v>5</v>
      </c>
      <c r="N22" s="50">
        <v>5</v>
      </c>
      <c r="O22" s="57">
        <f t="shared" si="14"/>
        <v>4.75</v>
      </c>
      <c r="P22" s="64">
        <f t="shared" si="15"/>
        <v>22.166666666666668</v>
      </c>
      <c r="Q22" s="91" t="s">
        <v>18</v>
      </c>
      <c r="R22" s="91" t="s">
        <v>210</v>
      </c>
      <c r="S22" s="91" t="s">
        <v>23</v>
      </c>
      <c r="T22" s="91"/>
      <c r="U22" s="91" t="s">
        <v>23</v>
      </c>
      <c r="V22" s="91"/>
      <c r="W22" s="91" t="s">
        <v>23</v>
      </c>
      <c r="X22" s="91" t="s">
        <v>23</v>
      </c>
      <c r="Y22" s="91"/>
      <c r="Z22" s="92" t="str">
        <f t="shared" si="12"/>
        <v>M</v>
      </c>
      <c r="AA22" s="91"/>
      <c r="AB22" s="91"/>
      <c r="AC22" s="91"/>
      <c r="AD22" s="91"/>
      <c r="AE22" s="92" t="str">
        <f t="shared" si="3"/>
        <v>B</v>
      </c>
      <c r="AF22" s="93" t="str">
        <f t="shared" si="4"/>
        <v>BASSO</v>
      </c>
      <c r="AG22" s="122"/>
      <c r="AH22" s="123"/>
      <c r="AI22" s="123"/>
      <c r="AJ22" s="124"/>
      <c r="AK22" s="82"/>
      <c r="AL22" s="82"/>
      <c r="AM22" s="87">
        <f t="shared" si="16"/>
        <v>3</v>
      </c>
      <c r="AN22" s="87">
        <f t="shared" si="16"/>
        <v>2</v>
      </c>
      <c r="AO22" s="87">
        <f t="shared" si="16"/>
        <v>1</v>
      </c>
      <c r="AP22" s="87">
        <f t="shared" si="16"/>
      </c>
      <c r="AQ22" s="87">
        <f t="shared" si="16"/>
        <v>1</v>
      </c>
      <c r="AR22" s="87">
        <f t="shared" si="16"/>
      </c>
      <c r="AS22" s="87">
        <f t="shared" si="16"/>
        <v>1</v>
      </c>
      <c r="AT22" s="87">
        <f t="shared" si="16"/>
        <v>1</v>
      </c>
      <c r="AU22" s="87">
        <f t="shared" si="16"/>
      </c>
      <c r="AV22" s="88">
        <f t="shared" si="17"/>
        <v>9</v>
      </c>
      <c r="AW22" s="87">
        <f t="shared" si="7"/>
      </c>
      <c r="AX22" s="87">
        <f t="shared" si="7"/>
      </c>
      <c r="AY22" s="87">
        <f t="shared" si="7"/>
      </c>
      <c r="AZ22" s="87">
        <f t="shared" si="7"/>
      </c>
      <c r="BA22" s="88">
        <f t="shared" si="8"/>
        <v>0</v>
      </c>
      <c r="BB22" s="89">
        <f t="shared" si="9"/>
        <v>2</v>
      </c>
      <c r="BC22" s="89">
        <f t="shared" si="10"/>
        <v>1</v>
      </c>
      <c r="BD22" s="90">
        <f t="shared" si="11"/>
        <v>3</v>
      </c>
      <c r="BE22" s="82"/>
      <c r="BF22" s="82"/>
      <c r="BG22" s="82"/>
      <c r="BH22" s="82"/>
      <c r="BI22" s="82"/>
      <c r="BJ22" s="82"/>
      <c r="BK22" s="82"/>
      <c r="BL22" s="82"/>
    </row>
    <row r="23" spans="1:64" ht="42.75" customHeight="1">
      <c r="A23" s="156"/>
      <c r="B23" s="102">
        <v>13</v>
      </c>
      <c r="C23" s="51" t="s">
        <v>144</v>
      </c>
      <c r="D23" s="50">
        <v>4</v>
      </c>
      <c r="E23" s="50">
        <v>4</v>
      </c>
      <c r="F23" s="50">
        <v>5</v>
      </c>
      <c r="G23" s="50">
        <v>5</v>
      </c>
      <c r="H23" s="50">
        <v>4</v>
      </c>
      <c r="I23" s="50">
        <v>5</v>
      </c>
      <c r="J23" s="58">
        <f t="shared" si="13"/>
        <v>4.5</v>
      </c>
      <c r="K23" s="50">
        <v>5</v>
      </c>
      <c r="L23" s="50">
        <v>4</v>
      </c>
      <c r="M23" s="50">
        <v>5</v>
      </c>
      <c r="N23" s="50">
        <v>4</v>
      </c>
      <c r="O23" s="57">
        <f t="shared" si="14"/>
        <v>4.5</v>
      </c>
      <c r="P23" s="64">
        <f t="shared" si="15"/>
        <v>20.25</v>
      </c>
      <c r="Q23" s="91" t="s">
        <v>18</v>
      </c>
      <c r="R23" s="91" t="s">
        <v>210</v>
      </c>
      <c r="S23" s="91" t="s">
        <v>23</v>
      </c>
      <c r="T23" s="91"/>
      <c r="U23" s="91" t="s">
        <v>23</v>
      </c>
      <c r="V23" s="91"/>
      <c r="W23" s="91" t="s">
        <v>23</v>
      </c>
      <c r="X23" s="91" t="s">
        <v>23</v>
      </c>
      <c r="Y23" s="91"/>
      <c r="Z23" s="92" t="str">
        <f t="shared" si="12"/>
        <v>M</v>
      </c>
      <c r="AA23" s="91"/>
      <c r="AB23" s="91"/>
      <c r="AC23" s="91"/>
      <c r="AD23" s="91"/>
      <c r="AE23" s="92" t="str">
        <f t="shared" si="3"/>
        <v>B</v>
      </c>
      <c r="AF23" s="93" t="str">
        <f t="shared" si="4"/>
        <v>BASSO</v>
      </c>
      <c r="AG23" s="122"/>
      <c r="AH23" s="123"/>
      <c r="AI23" s="123"/>
      <c r="AJ23" s="124"/>
      <c r="AK23" s="82"/>
      <c r="AL23" s="82"/>
      <c r="AM23" s="87">
        <f t="shared" si="16"/>
        <v>3</v>
      </c>
      <c r="AN23" s="87">
        <f t="shared" si="16"/>
        <v>2</v>
      </c>
      <c r="AO23" s="87">
        <f t="shared" si="16"/>
        <v>1</v>
      </c>
      <c r="AP23" s="87">
        <f t="shared" si="16"/>
      </c>
      <c r="AQ23" s="87">
        <f t="shared" si="16"/>
        <v>1</v>
      </c>
      <c r="AR23" s="87">
        <f t="shared" si="16"/>
      </c>
      <c r="AS23" s="87">
        <f t="shared" si="16"/>
        <v>1</v>
      </c>
      <c r="AT23" s="87">
        <f t="shared" si="16"/>
        <v>1</v>
      </c>
      <c r="AU23" s="87">
        <f t="shared" si="16"/>
      </c>
      <c r="AV23" s="88">
        <f t="shared" si="17"/>
        <v>9</v>
      </c>
      <c r="AW23" s="87">
        <f t="shared" si="7"/>
      </c>
      <c r="AX23" s="87">
        <f t="shared" si="7"/>
      </c>
      <c r="AY23" s="87">
        <f t="shared" si="7"/>
      </c>
      <c r="AZ23" s="87">
        <f t="shared" si="7"/>
      </c>
      <c r="BA23" s="88">
        <f t="shared" si="8"/>
        <v>0</v>
      </c>
      <c r="BB23" s="89">
        <f t="shared" si="9"/>
        <v>2</v>
      </c>
      <c r="BC23" s="89">
        <f t="shared" si="10"/>
        <v>1</v>
      </c>
      <c r="BD23" s="90">
        <f t="shared" si="11"/>
        <v>3</v>
      </c>
      <c r="BE23" s="82"/>
      <c r="BF23" s="82"/>
      <c r="BG23" s="82"/>
      <c r="BH23" s="82"/>
      <c r="BI23" s="82"/>
      <c r="BJ23" s="82"/>
      <c r="BK23" s="82"/>
      <c r="BL23" s="82"/>
    </row>
    <row r="24" spans="1:64" ht="42.75" customHeight="1">
      <c r="A24" s="156"/>
      <c r="B24" s="102">
        <v>14</v>
      </c>
      <c r="C24" s="51" t="s">
        <v>145</v>
      </c>
      <c r="D24" s="50">
        <v>5</v>
      </c>
      <c r="E24" s="50">
        <v>5</v>
      </c>
      <c r="F24" s="50">
        <v>5</v>
      </c>
      <c r="G24" s="50">
        <v>3</v>
      </c>
      <c r="H24" s="50">
        <v>5</v>
      </c>
      <c r="I24" s="50">
        <v>5</v>
      </c>
      <c r="J24" s="58">
        <f>(D24+E24+F24+G24+H24+I24)/6</f>
        <v>4.666666666666667</v>
      </c>
      <c r="K24" s="50">
        <v>5</v>
      </c>
      <c r="L24" s="50">
        <v>4</v>
      </c>
      <c r="M24" s="50">
        <v>5</v>
      </c>
      <c r="N24" s="50">
        <v>5</v>
      </c>
      <c r="O24" s="57">
        <f t="shared" si="14"/>
        <v>4.75</v>
      </c>
      <c r="P24" s="64">
        <f t="shared" si="15"/>
        <v>22.166666666666668</v>
      </c>
      <c r="Q24" s="91" t="s">
        <v>210</v>
      </c>
      <c r="R24" s="91" t="s">
        <v>23</v>
      </c>
      <c r="S24" s="91" t="s">
        <v>23</v>
      </c>
      <c r="T24" s="91"/>
      <c r="U24" s="91" t="s">
        <v>23</v>
      </c>
      <c r="V24" s="91"/>
      <c r="W24" s="91" t="s">
        <v>23</v>
      </c>
      <c r="X24" s="91" t="s">
        <v>23</v>
      </c>
      <c r="Y24" s="91"/>
      <c r="Z24" s="92" t="str">
        <f t="shared" si="12"/>
        <v>B</v>
      </c>
      <c r="AA24" s="91"/>
      <c r="AB24" s="91"/>
      <c r="AC24" s="91"/>
      <c r="AD24" s="91"/>
      <c r="AE24" s="92" t="str">
        <f t="shared" si="3"/>
        <v>B</v>
      </c>
      <c r="AF24" s="93" t="str">
        <f t="shared" si="4"/>
        <v>MINIMO</v>
      </c>
      <c r="AG24" s="122"/>
      <c r="AH24" s="123"/>
      <c r="AI24" s="123"/>
      <c r="AJ24" s="124"/>
      <c r="AK24" s="82"/>
      <c r="AL24" s="82"/>
      <c r="AM24" s="87">
        <f t="shared" si="16"/>
        <v>2</v>
      </c>
      <c r="AN24" s="87">
        <f t="shared" si="16"/>
        <v>1</v>
      </c>
      <c r="AO24" s="87">
        <f t="shared" si="16"/>
        <v>1</v>
      </c>
      <c r="AP24" s="87">
        <f t="shared" si="16"/>
      </c>
      <c r="AQ24" s="87">
        <f t="shared" si="16"/>
        <v>1</v>
      </c>
      <c r="AR24" s="87">
        <f t="shared" si="16"/>
      </c>
      <c r="AS24" s="87">
        <f t="shared" si="16"/>
        <v>1</v>
      </c>
      <c r="AT24" s="87">
        <f t="shared" si="16"/>
        <v>1</v>
      </c>
      <c r="AU24" s="87">
        <f t="shared" si="16"/>
      </c>
      <c r="AV24" s="88">
        <f t="shared" si="17"/>
        <v>7</v>
      </c>
      <c r="AW24" s="87">
        <f t="shared" si="7"/>
      </c>
      <c r="AX24" s="87">
        <f t="shared" si="7"/>
      </c>
      <c r="AY24" s="87">
        <f t="shared" si="7"/>
      </c>
      <c r="AZ24" s="87">
        <f t="shared" si="7"/>
      </c>
      <c r="BA24" s="88">
        <f t="shared" si="8"/>
        <v>0</v>
      </c>
      <c r="BB24" s="89">
        <f t="shared" si="9"/>
        <v>1</v>
      </c>
      <c r="BC24" s="89">
        <f t="shared" si="10"/>
        <v>1</v>
      </c>
      <c r="BD24" s="90">
        <f t="shared" si="11"/>
        <v>2</v>
      </c>
      <c r="BE24" s="82"/>
      <c r="BF24" s="82"/>
      <c r="BG24" s="82"/>
      <c r="BH24" s="82"/>
      <c r="BI24" s="82"/>
      <c r="BJ24" s="82"/>
      <c r="BK24" s="82"/>
      <c r="BL24" s="82"/>
    </row>
    <row r="25" spans="1:64" ht="42.75" customHeight="1">
      <c r="A25" s="156"/>
      <c r="B25" s="102">
        <v>15</v>
      </c>
      <c r="C25" s="51" t="s">
        <v>146</v>
      </c>
      <c r="D25" s="50">
        <v>5</v>
      </c>
      <c r="E25" s="50">
        <v>5</v>
      </c>
      <c r="F25" s="50">
        <v>5</v>
      </c>
      <c r="G25" s="50">
        <v>3</v>
      </c>
      <c r="H25" s="50">
        <v>5</v>
      </c>
      <c r="I25" s="50">
        <v>5</v>
      </c>
      <c r="J25" s="58">
        <f>(D25+E25+F25+G25+H25+I25)/6</f>
        <v>4.666666666666667</v>
      </c>
      <c r="K25" s="50">
        <v>5</v>
      </c>
      <c r="L25" s="50">
        <v>4</v>
      </c>
      <c r="M25" s="50">
        <v>5</v>
      </c>
      <c r="N25" s="50">
        <v>5</v>
      </c>
      <c r="O25" s="57">
        <f t="shared" si="14"/>
        <v>4.75</v>
      </c>
      <c r="P25" s="64">
        <f t="shared" si="15"/>
        <v>22.166666666666668</v>
      </c>
      <c r="Q25" s="91" t="s">
        <v>210</v>
      </c>
      <c r="R25" s="91" t="s">
        <v>23</v>
      </c>
      <c r="S25" s="91" t="s">
        <v>23</v>
      </c>
      <c r="T25" s="91"/>
      <c r="U25" s="91" t="s">
        <v>23</v>
      </c>
      <c r="V25" s="91"/>
      <c r="W25" s="91" t="s">
        <v>23</v>
      </c>
      <c r="X25" s="91" t="s">
        <v>23</v>
      </c>
      <c r="Y25" s="91"/>
      <c r="Z25" s="92" t="str">
        <f t="shared" si="12"/>
        <v>B</v>
      </c>
      <c r="AA25" s="91"/>
      <c r="AB25" s="91"/>
      <c r="AC25" s="91"/>
      <c r="AD25" s="91"/>
      <c r="AE25" s="92" t="str">
        <f t="shared" si="3"/>
        <v>B</v>
      </c>
      <c r="AF25" s="93" t="str">
        <f t="shared" si="4"/>
        <v>MINIMO</v>
      </c>
      <c r="AG25" s="122"/>
      <c r="AH25" s="123"/>
      <c r="AI25" s="123"/>
      <c r="AJ25" s="124"/>
      <c r="AK25" s="82"/>
      <c r="AL25" s="82"/>
      <c r="AM25" s="87">
        <f t="shared" si="16"/>
        <v>2</v>
      </c>
      <c r="AN25" s="87">
        <f t="shared" si="16"/>
        <v>1</v>
      </c>
      <c r="AO25" s="87">
        <f t="shared" si="16"/>
        <v>1</v>
      </c>
      <c r="AP25" s="87">
        <f t="shared" si="16"/>
      </c>
      <c r="AQ25" s="87">
        <f t="shared" si="16"/>
        <v>1</v>
      </c>
      <c r="AR25" s="87">
        <f t="shared" si="16"/>
      </c>
      <c r="AS25" s="87">
        <f t="shared" si="16"/>
        <v>1</v>
      </c>
      <c r="AT25" s="87">
        <f t="shared" si="16"/>
        <v>1</v>
      </c>
      <c r="AU25" s="87">
        <f t="shared" si="16"/>
      </c>
      <c r="AV25" s="88">
        <f t="shared" si="17"/>
        <v>7</v>
      </c>
      <c r="AW25" s="87">
        <f t="shared" si="7"/>
      </c>
      <c r="AX25" s="87">
        <f t="shared" si="7"/>
      </c>
      <c r="AY25" s="87">
        <f t="shared" si="7"/>
      </c>
      <c r="AZ25" s="87">
        <f t="shared" si="7"/>
      </c>
      <c r="BA25" s="88">
        <f t="shared" si="8"/>
        <v>0</v>
      </c>
      <c r="BB25" s="89">
        <f t="shared" si="9"/>
        <v>1</v>
      </c>
      <c r="BC25" s="89">
        <f t="shared" si="10"/>
        <v>1</v>
      </c>
      <c r="BD25" s="90">
        <f t="shared" si="11"/>
        <v>2</v>
      </c>
      <c r="BE25" s="82"/>
      <c r="BF25" s="82"/>
      <c r="BG25" s="82"/>
      <c r="BH25" s="82"/>
      <c r="BI25" s="82"/>
      <c r="BJ25" s="82"/>
      <c r="BK25" s="82"/>
      <c r="BL25" s="82"/>
    </row>
    <row r="26" spans="1:64" ht="42.75" customHeight="1">
      <c r="A26" s="156"/>
      <c r="B26" s="102">
        <v>16</v>
      </c>
      <c r="C26" s="51" t="s">
        <v>147</v>
      </c>
      <c r="D26" s="50">
        <v>5</v>
      </c>
      <c r="E26" s="50">
        <v>5</v>
      </c>
      <c r="F26" s="50">
        <v>5</v>
      </c>
      <c r="G26" s="50">
        <v>5</v>
      </c>
      <c r="H26" s="50">
        <v>5</v>
      </c>
      <c r="I26" s="50">
        <v>5</v>
      </c>
      <c r="J26" s="58">
        <f t="shared" si="13"/>
        <v>5</v>
      </c>
      <c r="K26" s="50">
        <v>5</v>
      </c>
      <c r="L26" s="50">
        <v>5</v>
      </c>
      <c r="M26" s="50">
        <v>5</v>
      </c>
      <c r="N26" s="50">
        <v>5</v>
      </c>
      <c r="O26" s="57">
        <f t="shared" si="14"/>
        <v>5</v>
      </c>
      <c r="P26" s="64">
        <f t="shared" si="15"/>
        <v>25</v>
      </c>
      <c r="Q26" s="91" t="s">
        <v>210</v>
      </c>
      <c r="R26" s="91" t="s">
        <v>210</v>
      </c>
      <c r="S26" s="91" t="s">
        <v>23</v>
      </c>
      <c r="T26" s="91"/>
      <c r="U26" s="91" t="s">
        <v>23</v>
      </c>
      <c r="V26" s="91"/>
      <c r="W26" s="91" t="s">
        <v>23</v>
      </c>
      <c r="X26" s="91" t="s">
        <v>23</v>
      </c>
      <c r="Y26" s="91"/>
      <c r="Z26" s="92" t="str">
        <f t="shared" si="12"/>
        <v>M</v>
      </c>
      <c r="AA26" s="91"/>
      <c r="AB26" s="91"/>
      <c r="AC26" s="91"/>
      <c r="AD26" s="91"/>
      <c r="AE26" s="92" t="str">
        <f t="shared" si="3"/>
        <v>B</v>
      </c>
      <c r="AF26" s="93" t="str">
        <f t="shared" si="4"/>
        <v>BASSO</v>
      </c>
      <c r="AG26" s="122"/>
      <c r="AH26" s="123"/>
      <c r="AI26" s="123"/>
      <c r="AJ26" s="124"/>
      <c r="AK26" s="82"/>
      <c r="AL26" s="82"/>
      <c r="AM26" s="87">
        <f t="shared" si="16"/>
        <v>2</v>
      </c>
      <c r="AN26" s="87">
        <f t="shared" si="16"/>
        <v>2</v>
      </c>
      <c r="AO26" s="87">
        <f t="shared" si="16"/>
        <v>1</v>
      </c>
      <c r="AP26" s="87">
        <f t="shared" si="16"/>
      </c>
      <c r="AQ26" s="87">
        <f t="shared" si="16"/>
        <v>1</v>
      </c>
      <c r="AR26" s="87">
        <f t="shared" si="16"/>
      </c>
      <c r="AS26" s="87">
        <f t="shared" si="16"/>
        <v>1</v>
      </c>
      <c r="AT26" s="87">
        <f t="shared" si="16"/>
        <v>1</v>
      </c>
      <c r="AU26" s="87">
        <f t="shared" si="16"/>
      </c>
      <c r="AV26" s="88">
        <f t="shared" si="17"/>
        <v>8</v>
      </c>
      <c r="AW26" s="87">
        <f t="shared" si="7"/>
      </c>
      <c r="AX26" s="87">
        <f t="shared" si="7"/>
      </c>
      <c r="AY26" s="87">
        <f t="shared" si="7"/>
      </c>
      <c r="AZ26" s="87">
        <f t="shared" si="7"/>
      </c>
      <c r="BA26" s="88">
        <f t="shared" si="8"/>
        <v>0</v>
      </c>
      <c r="BB26" s="89">
        <f t="shared" si="9"/>
        <v>2</v>
      </c>
      <c r="BC26" s="89">
        <f t="shared" si="10"/>
        <v>1</v>
      </c>
      <c r="BD26" s="90">
        <f t="shared" si="11"/>
        <v>3</v>
      </c>
      <c r="BE26" s="82"/>
      <c r="BF26" s="82"/>
      <c r="BG26" s="82"/>
      <c r="BH26" s="82"/>
      <c r="BI26" s="82"/>
      <c r="BJ26" s="82"/>
      <c r="BK26" s="82"/>
      <c r="BL26" s="82"/>
    </row>
    <row r="27" spans="1:64" ht="42.75" customHeight="1">
      <c r="A27" s="156"/>
      <c r="B27" s="102">
        <v>17</v>
      </c>
      <c r="C27" s="51" t="s">
        <v>148</v>
      </c>
      <c r="D27" s="50">
        <v>5</v>
      </c>
      <c r="E27" s="50">
        <v>3</v>
      </c>
      <c r="F27" s="50">
        <v>3</v>
      </c>
      <c r="G27" s="50">
        <v>4</v>
      </c>
      <c r="H27" s="50">
        <v>5</v>
      </c>
      <c r="I27" s="50">
        <v>5</v>
      </c>
      <c r="J27" s="58">
        <f t="shared" si="13"/>
        <v>4.166666666666667</v>
      </c>
      <c r="K27" s="50">
        <v>5</v>
      </c>
      <c r="L27" s="50">
        <v>3</v>
      </c>
      <c r="M27" s="50">
        <v>5</v>
      </c>
      <c r="N27" s="50">
        <v>5</v>
      </c>
      <c r="O27" s="57">
        <f t="shared" si="14"/>
        <v>4.5</v>
      </c>
      <c r="P27" s="64">
        <f t="shared" si="15"/>
        <v>18.75</v>
      </c>
      <c r="Q27" s="91" t="s">
        <v>210</v>
      </c>
      <c r="R27" s="91" t="s">
        <v>18</v>
      </c>
      <c r="S27" s="91" t="s">
        <v>23</v>
      </c>
      <c r="T27" s="91"/>
      <c r="U27" s="91" t="s">
        <v>23</v>
      </c>
      <c r="V27" s="91"/>
      <c r="W27" s="91" t="s">
        <v>23</v>
      </c>
      <c r="X27" s="91" t="s">
        <v>23</v>
      </c>
      <c r="Y27" s="91"/>
      <c r="Z27" s="92" t="str">
        <f t="shared" si="12"/>
        <v>M</v>
      </c>
      <c r="AA27" s="91"/>
      <c r="AB27" s="91"/>
      <c r="AC27" s="91"/>
      <c r="AD27" s="91"/>
      <c r="AE27" s="92" t="str">
        <f t="shared" si="3"/>
        <v>B</v>
      </c>
      <c r="AF27" s="93" t="str">
        <f t="shared" si="4"/>
        <v>BASSO</v>
      </c>
      <c r="AG27" s="122"/>
      <c r="AH27" s="123"/>
      <c r="AI27" s="123"/>
      <c r="AJ27" s="124"/>
      <c r="AK27" s="82"/>
      <c r="AL27" s="82"/>
      <c r="AM27" s="87">
        <f t="shared" si="16"/>
        <v>2</v>
      </c>
      <c r="AN27" s="87">
        <f t="shared" si="16"/>
        <v>3</v>
      </c>
      <c r="AO27" s="87">
        <f t="shared" si="16"/>
        <v>1</v>
      </c>
      <c r="AP27" s="87">
        <f t="shared" si="16"/>
      </c>
      <c r="AQ27" s="87">
        <f t="shared" si="16"/>
        <v>1</v>
      </c>
      <c r="AR27" s="87">
        <f t="shared" si="16"/>
      </c>
      <c r="AS27" s="87">
        <f t="shared" si="16"/>
        <v>1</v>
      </c>
      <c r="AT27" s="87">
        <f t="shared" si="16"/>
        <v>1</v>
      </c>
      <c r="AU27" s="87">
        <f t="shared" si="16"/>
      </c>
      <c r="AV27" s="88">
        <f t="shared" si="17"/>
        <v>9</v>
      </c>
      <c r="AW27" s="87">
        <f t="shared" si="7"/>
      </c>
      <c r="AX27" s="87">
        <f t="shared" si="7"/>
      </c>
      <c r="AY27" s="87">
        <f t="shared" si="7"/>
      </c>
      <c r="AZ27" s="87">
        <f t="shared" si="7"/>
      </c>
      <c r="BA27" s="88">
        <f t="shared" si="8"/>
        <v>0</v>
      </c>
      <c r="BB27" s="89">
        <f t="shared" si="9"/>
        <v>2</v>
      </c>
      <c r="BC27" s="89">
        <f t="shared" si="10"/>
        <v>1</v>
      </c>
      <c r="BD27" s="90">
        <f t="shared" si="11"/>
        <v>3</v>
      </c>
      <c r="BE27" s="82"/>
      <c r="BF27" s="82"/>
      <c r="BG27" s="82"/>
      <c r="BH27" s="82"/>
      <c r="BI27" s="82"/>
      <c r="BJ27" s="82"/>
      <c r="BK27" s="82"/>
      <c r="BL27" s="82"/>
    </row>
    <row r="28" spans="1:64" ht="42">
      <c r="A28" s="153" t="s">
        <v>107</v>
      </c>
      <c r="B28" s="75">
        <v>1</v>
      </c>
      <c r="C28" s="51" t="s">
        <v>150</v>
      </c>
      <c r="D28" s="50">
        <v>4</v>
      </c>
      <c r="E28" s="50">
        <v>5</v>
      </c>
      <c r="F28" s="50">
        <v>4</v>
      </c>
      <c r="G28" s="50">
        <v>4</v>
      </c>
      <c r="H28" s="50">
        <v>3</v>
      </c>
      <c r="I28" s="50">
        <v>4</v>
      </c>
      <c r="J28" s="58">
        <f t="shared" si="13"/>
        <v>4</v>
      </c>
      <c r="K28" s="50">
        <v>4</v>
      </c>
      <c r="L28" s="50">
        <v>4</v>
      </c>
      <c r="M28" s="50">
        <v>5</v>
      </c>
      <c r="N28" s="50">
        <v>4</v>
      </c>
      <c r="O28" s="57">
        <f t="shared" si="14"/>
        <v>4.25</v>
      </c>
      <c r="P28" s="64">
        <f t="shared" si="15"/>
        <v>17</v>
      </c>
      <c r="Q28" s="91" t="s">
        <v>18</v>
      </c>
      <c r="R28" s="91" t="s">
        <v>23</v>
      </c>
      <c r="S28" s="91" t="s">
        <v>210</v>
      </c>
      <c r="T28" s="91"/>
      <c r="U28" s="91" t="s">
        <v>23</v>
      </c>
      <c r="V28" s="91"/>
      <c r="W28" s="91" t="s">
        <v>210</v>
      </c>
      <c r="X28" s="91" t="s">
        <v>210</v>
      </c>
      <c r="Y28" s="91"/>
      <c r="Z28" s="92" t="str">
        <f t="shared" si="12"/>
        <v>M</v>
      </c>
      <c r="AA28" s="91"/>
      <c r="AB28" s="91"/>
      <c r="AC28" s="91"/>
      <c r="AD28" s="91"/>
      <c r="AE28" s="92" t="str">
        <f t="shared" si="3"/>
        <v>B</v>
      </c>
      <c r="AF28" s="93" t="str">
        <f t="shared" si="4"/>
        <v>BASSO</v>
      </c>
      <c r="AG28" s="118"/>
      <c r="AH28" s="119"/>
      <c r="AI28" s="119"/>
      <c r="AJ28" s="120"/>
      <c r="AK28" s="82"/>
      <c r="AL28" s="82"/>
      <c r="AM28" s="87">
        <f t="shared" si="5"/>
        <v>3</v>
      </c>
      <c r="AN28" s="87">
        <f t="shared" si="5"/>
        <v>1</v>
      </c>
      <c r="AO28" s="87">
        <f t="shared" si="5"/>
        <v>2</v>
      </c>
      <c r="AP28" s="87">
        <f t="shared" si="5"/>
      </c>
      <c r="AQ28" s="87">
        <f t="shared" si="5"/>
        <v>1</v>
      </c>
      <c r="AR28" s="87">
        <f t="shared" si="5"/>
      </c>
      <c r="AS28" s="87">
        <f t="shared" si="5"/>
        <v>2</v>
      </c>
      <c r="AT28" s="87">
        <f t="shared" si="5"/>
        <v>2</v>
      </c>
      <c r="AU28" s="87">
        <f t="shared" si="5"/>
      </c>
      <c r="AV28" s="88">
        <f t="shared" si="6"/>
        <v>11</v>
      </c>
      <c r="AW28" s="87">
        <f t="shared" si="7"/>
      </c>
      <c r="AX28" s="87">
        <f t="shared" si="7"/>
      </c>
      <c r="AY28" s="87">
        <f t="shared" si="7"/>
      </c>
      <c r="AZ28" s="87">
        <f t="shared" si="7"/>
      </c>
      <c r="BA28" s="88">
        <f t="shared" si="8"/>
        <v>0</v>
      </c>
      <c r="BB28" s="89">
        <f t="shared" si="9"/>
        <v>2</v>
      </c>
      <c r="BC28" s="89">
        <f t="shared" si="10"/>
        <v>1</v>
      </c>
      <c r="BD28" s="90">
        <f t="shared" si="11"/>
        <v>3</v>
      </c>
      <c r="BE28" s="82"/>
      <c r="BF28" s="82"/>
      <c r="BG28" s="82"/>
      <c r="BH28" s="82"/>
      <c r="BI28" s="82"/>
      <c r="BJ28" s="82"/>
      <c r="BK28" s="82"/>
      <c r="BL28" s="82"/>
    </row>
    <row r="29" spans="1:64" ht="42.75" customHeight="1">
      <c r="A29" s="154"/>
      <c r="B29" s="81">
        <v>2</v>
      </c>
      <c r="C29" s="51" t="s">
        <v>151</v>
      </c>
      <c r="D29" s="50">
        <v>4</v>
      </c>
      <c r="E29" s="50">
        <v>5</v>
      </c>
      <c r="F29" s="50">
        <v>4</v>
      </c>
      <c r="G29" s="50">
        <v>4</v>
      </c>
      <c r="H29" s="50">
        <v>3</v>
      </c>
      <c r="I29" s="50">
        <v>4</v>
      </c>
      <c r="J29" s="58">
        <f t="shared" si="13"/>
        <v>4</v>
      </c>
      <c r="K29" s="50">
        <v>4</v>
      </c>
      <c r="L29" s="50">
        <v>4</v>
      </c>
      <c r="M29" s="50">
        <v>5</v>
      </c>
      <c r="N29" s="50">
        <v>4</v>
      </c>
      <c r="O29" s="57">
        <f t="shared" si="14"/>
        <v>4.25</v>
      </c>
      <c r="P29" s="64">
        <f t="shared" si="15"/>
        <v>17</v>
      </c>
      <c r="Q29" s="91" t="s">
        <v>210</v>
      </c>
      <c r="R29" s="91" t="s">
        <v>210</v>
      </c>
      <c r="S29" s="91" t="s">
        <v>23</v>
      </c>
      <c r="T29" s="91"/>
      <c r="U29" s="91" t="s">
        <v>23</v>
      </c>
      <c r="V29" s="91"/>
      <c r="W29" s="91" t="s">
        <v>210</v>
      </c>
      <c r="X29" s="91" t="s">
        <v>23</v>
      </c>
      <c r="Y29" s="91"/>
      <c r="Z29" s="92" t="str">
        <f t="shared" si="12"/>
        <v>M</v>
      </c>
      <c r="AA29" s="91"/>
      <c r="AB29" s="91"/>
      <c r="AC29" s="91"/>
      <c r="AD29" s="91"/>
      <c r="AE29" s="92" t="str">
        <f t="shared" si="3"/>
        <v>B</v>
      </c>
      <c r="AF29" s="93" t="str">
        <f t="shared" si="4"/>
        <v>BASSO</v>
      </c>
      <c r="AG29" s="118"/>
      <c r="AH29" s="119"/>
      <c r="AI29" s="119"/>
      <c r="AJ29" s="120"/>
      <c r="AK29" s="82"/>
      <c r="AL29" s="82"/>
      <c r="AM29" s="87">
        <f t="shared" si="5"/>
        <v>2</v>
      </c>
      <c r="AN29" s="87">
        <f t="shared" si="5"/>
        <v>2</v>
      </c>
      <c r="AO29" s="87">
        <f t="shared" si="5"/>
        <v>1</v>
      </c>
      <c r="AP29" s="87">
        <f t="shared" si="5"/>
      </c>
      <c r="AQ29" s="87">
        <f t="shared" si="5"/>
        <v>1</v>
      </c>
      <c r="AR29" s="87">
        <f t="shared" si="5"/>
      </c>
      <c r="AS29" s="87">
        <f t="shared" si="5"/>
        <v>2</v>
      </c>
      <c r="AT29" s="87">
        <f t="shared" si="5"/>
        <v>1</v>
      </c>
      <c r="AU29" s="87">
        <f t="shared" si="5"/>
      </c>
      <c r="AV29" s="88">
        <f t="shared" si="6"/>
        <v>9</v>
      </c>
      <c r="AW29" s="87">
        <f t="shared" si="7"/>
      </c>
      <c r="AX29" s="87">
        <f t="shared" si="7"/>
      </c>
      <c r="AY29" s="87">
        <f t="shared" si="7"/>
      </c>
      <c r="AZ29" s="87">
        <f t="shared" si="7"/>
      </c>
      <c r="BA29" s="88">
        <f t="shared" si="8"/>
        <v>0</v>
      </c>
      <c r="BB29" s="89">
        <f t="shared" si="9"/>
        <v>2</v>
      </c>
      <c r="BC29" s="89">
        <f t="shared" si="10"/>
        <v>1</v>
      </c>
      <c r="BD29" s="90">
        <f t="shared" si="11"/>
        <v>3</v>
      </c>
      <c r="BE29" s="82"/>
      <c r="BF29" s="82"/>
      <c r="BG29" s="82"/>
      <c r="BH29" s="82"/>
      <c r="BI29" s="82"/>
      <c r="BJ29" s="82"/>
      <c r="BK29" s="82"/>
      <c r="BL29" s="82"/>
    </row>
    <row r="30" spans="1:64" ht="42.75" customHeight="1">
      <c r="A30" s="154"/>
      <c r="B30" s="75">
        <v>3</v>
      </c>
      <c r="C30" s="51" t="s">
        <v>149</v>
      </c>
      <c r="D30" s="50">
        <v>4</v>
      </c>
      <c r="E30" s="50">
        <v>5</v>
      </c>
      <c r="F30" s="50">
        <v>4</v>
      </c>
      <c r="G30" s="50">
        <v>4</v>
      </c>
      <c r="H30" s="50">
        <v>3</v>
      </c>
      <c r="I30" s="50">
        <v>4</v>
      </c>
      <c r="J30" s="58">
        <f t="shared" si="13"/>
        <v>4</v>
      </c>
      <c r="K30" s="50">
        <v>4</v>
      </c>
      <c r="L30" s="50">
        <v>4</v>
      </c>
      <c r="M30" s="50">
        <v>5</v>
      </c>
      <c r="N30" s="50">
        <v>4</v>
      </c>
      <c r="O30" s="57">
        <f t="shared" si="14"/>
        <v>4.25</v>
      </c>
      <c r="P30" s="64">
        <f t="shared" si="15"/>
        <v>17</v>
      </c>
      <c r="Q30" s="91" t="s">
        <v>18</v>
      </c>
      <c r="R30" s="91" t="s">
        <v>23</v>
      </c>
      <c r="S30" s="91" t="s">
        <v>23</v>
      </c>
      <c r="T30" s="91"/>
      <c r="U30" s="91" t="s">
        <v>23</v>
      </c>
      <c r="V30" s="91"/>
      <c r="W30" s="91" t="s">
        <v>210</v>
      </c>
      <c r="X30" s="91" t="s">
        <v>210</v>
      </c>
      <c r="Y30" s="91"/>
      <c r="Z30" s="92" t="str">
        <f t="shared" si="12"/>
        <v>M</v>
      </c>
      <c r="AA30" s="91"/>
      <c r="AB30" s="91"/>
      <c r="AC30" s="91"/>
      <c r="AD30" s="91"/>
      <c r="AE30" s="92" t="str">
        <f t="shared" si="3"/>
        <v>B</v>
      </c>
      <c r="AF30" s="93" t="str">
        <f t="shared" si="4"/>
        <v>BASSO</v>
      </c>
      <c r="AG30" s="122"/>
      <c r="AH30" s="123"/>
      <c r="AI30" s="123"/>
      <c r="AJ30" s="124"/>
      <c r="AK30" s="82"/>
      <c r="AL30" s="82"/>
      <c r="AM30" s="87">
        <f t="shared" si="5"/>
        <v>3</v>
      </c>
      <c r="AN30" s="87">
        <f t="shared" si="5"/>
        <v>1</v>
      </c>
      <c r="AO30" s="87">
        <f t="shared" si="5"/>
        <v>1</v>
      </c>
      <c r="AP30" s="87">
        <f t="shared" si="5"/>
      </c>
      <c r="AQ30" s="87">
        <f t="shared" si="5"/>
        <v>1</v>
      </c>
      <c r="AR30" s="87">
        <f t="shared" si="5"/>
      </c>
      <c r="AS30" s="87">
        <f t="shared" si="5"/>
        <v>2</v>
      </c>
      <c r="AT30" s="87">
        <f t="shared" si="5"/>
        <v>2</v>
      </c>
      <c r="AU30" s="87">
        <f t="shared" si="5"/>
      </c>
      <c r="AV30" s="88">
        <f t="shared" si="6"/>
        <v>10</v>
      </c>
      <c r="AW30" s="87">
        <f t="shared" si="7"/>
      </c>
      <c r="AX30" s="87">
        <f t="shared" si="7"/>
      </c>
      <c r="AY30" s="87">
        <f t="shared" si="7"/>
      </c>
      <c r="AZ30" s="87">
        <f t="shared" si="7"/>
      </c>
      <c r="BA30" s="88">
        <f t="shared" si="8"/>
        <v>0</v>
      </c>
      <c r="BB30" s="89">
        <f t="shared" si="9"/>
        <v>2</v>
      </c>
      <c r="BC30" s="89">
        <f t="shared" si="10"/>
        <v>1</v>
      </c>
      <c r="BD30" s="90">
        <f t="shared" si="11"/>
        <v>3</v>
      </c>
      <c r="BE30" s="82"/>
      <c r="BF30" s="82"/>
      <c r="BG30" s="82"/>
      <c r="BH30" s="82"/>
      <c r="BI30" s="82"/>
      <c r="BJ30" s="82"/>
      <c r="BK30" s="82"/>
      <c r="BL30" s="82"/>
    </row>
    <row r="31" spans="1:64" ht="42.75" customHeight="1">
      <c r="A31" s="154"/>
      <c r="B31" s="81">
        <v>4</v>
      </c>
      <c r="C31" s="51" t="s">
        <v>152</v>
      </c>
      <c r="D31" s="50">
        <v>4</v>
      </c>
      <c r="E31" s="50">
        <v>5</v>
      </c>
      <c r="F31" s="50">
        <v>4</v>
      </c>
      <c r="G31" s="50">
        <v>4</v>
      </c>
      <c r="H31" s="50">
        <v>3</v>
      </c>
      <c r="I31" s="50">
        <v>4</v>
      </c>
      <c r="J31" s="58">
        <f t="shared" si="13"/>
        <v>4</v>
      </c>
      <c r="K31" s="50">
        <v>4</v>
      </c>
      <c r="L31" s="50">
        <v>4</v>
      </c>
      <c r="M31" s="50">
        <v>5</v>
      </c>
      <c r="N31" s="50">
        <v>4</v>
      </c>
      <c r="O31" s="57">
        <f t="shared" si="14"/>
        <v>4.25</v>
      </c>
      <c r="P31" s="64">
        <f t="shared" si="15"/>
        <v>17</v>
      </c>
      <c r="Q31" s="91" t="s">
        <v>18</v>
      </c>
      <c r="R31" s="91" t="s">
        <v>210</v>
      </c>
      <c r="S31" s="91" t="s">
        <v>23</v>
      </c>
      <c r="T31" s="91"/>
      <c r="U31" s="91" t="s">
        <v>23</v>
      </c>
      <c r="V31" s="91"/>
      <c r="W31" s="91" t="s">
        <v>23</v>
      </c>
      <c r="X31" s="91" t="s">
        <v>23</v>
      </c>
      <c r="Y31" s="91"/>
      <c r="Z31" s="92" t="str">
        <f t="shared" si="12"/>
        <v>M</v>
      </c>
      <c r="AA31" s="91"/>
      <c r="AB31" s="91"/>
      <c r="AC31" s="91"/>
      <c r="AD31" s="91"/>
      <c r="AE31" s="92" t="str">
        <f t="shared" si="3"/>
        <v>B</v>
      </c>
      <c r="AF31" s="93" t="str">
        <f t="shared" si="4"/>
        <v>BASSO</v>
      </c>
      <c r="AG31" s="118"/>
      <c r="AH31" s="119"/>
      <c r="AI31" s="119"/>
      <c r="AJ31" s="120"/>
      <c r="AK31" s="82"/>
      <c r="AL31" s="82"/>
      <c r="AM31" s="87">
        <f t="shared" si="5"/>
        <v>3</v>
      </c>
      <c r="AN31" s="87">
        <f t="shared" si="5"/>
        <v>2</v>
      </c>
      <c r="AO31" s="87">
        <f t="shared" si="5"/>
        <v>1</v>
      </c>
      <c r="AP31" s="87">
        <f t="shared" si="5"/>
      </c>
      <c r="AQ31" s="87">
        <f t="shared" si="5"/>
        <v>1</v>
      </c>
      <c r="AR31" s="87">
        <f t="shared" si="5"/>
      </c>
      <c r="AS31" s="87">
        <f t="shared" si="5"/>
        <v>1</v>
      </c>
      <c r="AT31" s="87">
        <f t="shared" si="5"/>
        <v>1</v>
      </c>
      <c r="AU31" s="87">
        <f t="shared" si="5"/>
      </c>
      <c r="AV31" s="88">
        <f t="shared" si="6"/>
        <v>9</v>
      </c>
      <c r="AW31" s="87">
        <f t="shared" si="7"/>
      </c>
      <c r="AX31" s="87">
        <f t="shared" si="7"/>
      </c>
      <c r="AY31" s="87">
        <f t="shared" si="7"/>
      </c>
      <c r="AZ31" s="87">
        <f t="shared" si="7"/>
      </c>
      <c r="BA31" s="88">
        <f t="shared" si="8"/>
        <v>0</v>
      </c>
      <c r="BB31" s="89">
        <f t="shared" si="9"/>
        <v>2</v>
      </c>
      <c r="BC31" s="89">
        <f t="shared" si="10"/>
        <v>1</v>
      </c>
      <c r="BD31" s="90">
        <f t="shared" si="11"/>
        <v>3</v>
      </c>
      <c r="BE31" s="82"/>
      <c r="BF31" s="82"/>
      <c r="BG31" s="82"/>
      <c r="BH31" s="82"/>
      <c r="BI31" s="82"/>
      <c r="BJ31" s="82"/>
      <c r="BK31" s="82"/>
      <c r="BL31" s="82"/>
    </row>
    <row r="32" spans="1:64" ht="42.75" customHeight="1">
      <c r="A32" s="154"/>
      <c r="B32" s="75">
        <v>5</v>
      </c>
      <c r="C32" s="51" t="s">
        <v>108</v>
      </c>
      <c r="D32" s="50">
        <v>4</v>
      </c>
      <c r="E32" s="50">
        <v>4</v>
      </c>
      <c r="F32" s="50">
        <v>3</v>
      </c>
      <c r="G32" s="50">
        <v>3</v>
      </c>
      <c r="H32" s="50">
        <v>2</v>
      </c>
      <c r="I32" s="50">
        <v>5</v>
      </c>
      <c r="J32" s="58">
        <f t="shared" si="13"/>
        <v>3.5</v>
      </c>
      <c r="K32" s="50">
        <v>4</v>
      </c>
      <c r="L32" s="50">
        <v>4</v>
      </c>
      <c r="M32" s="50">
        <v>5</v>
      </c>
      <c r="N32" s="50">
        <v>4</v>
      </c>
      <c r="O32" s="57">
        <f t="shared" si="14"/>
        <v>4.25</v>
      </c>
      <c r="P32" s="64">
        <f t="shared" si="15"/>
        <v>14.875</v>
      </c>
      <c r="Q32" s="91" t="s">
        <v>18</v>
      </c>
      <c r="R32" s="91" t="s">
        <v>23</v>
      </c>
      <c r="S32" s="91" t="s">
        <v>23</v>
      </c>
      <c r="T32" s="91"/>
      <c r="U32" s="91" t="s">
        <v>23</v>
      </c>
      <c r="V32" s="91"/>
      <c r="W32" s="91" t="s">
        <v>23</v>
      </c>
      <c r="X32" s="91" t="s">
        <v>23</v>
      </c>
      <c r="Y32" s="91"/>
      <c r="Z32" s="92" t="str">
        <f t="shared" si="12"/>
        <v>M</v>
      </c>
      <c r="AA32" s="91"/>
      <c r="AB32" s="91"/>
      <c r="AC32" s="91"/>
      <c r="AD32" s="91"/>
      <c r="AE32" s="92" t="str">
        <f t="shared" si="3"/>
        <v>B</v>
      </c>
      <c r="AF32" s="93" t="str">
        <f t="shared" si="4"/>
        <v>BASSO</v>
      </c>
      <c r="AG32" s="118"/>
      <c r="AH32" s="119"/>
      <c r="AI32" s="119"/>
      <c r="AJ32" s="120"/>
      <c r="AK32" s="82"/>
      <c r="AL32" s="82"/>
      <c r="AM32" s="87">
        <f t="shared" si="5"/>
        <v>3</v>
      </c>
      <c r="AN32" s="87">
        <f t="shared" si="5"/>
        <v>1</v>
      </c>
      <c r="AO32" s="87">
        <f t="shared" si="5"/>
        <v>1</v>
      </c>
      <c r="AP32" s="87">
        <f t="shared" si="5"/>
      </c>
      <c r="AQ32" s="87">
        <f t="shared" si="5"/>
        <v>1</v>
      </c>
      <c r="AR32" s="87">
        <f t="shared" si="5"/>
      </c>
      <c r="AS32" s="87">
        <f t="shared" si="5"/>
        <v>1</v>
      </c>
      <c r="AT32" s="87">
        <f t="shared" si="5"/>
        <v>1</v>
      </c>
      <c r="AU32" s="87">
        <f t="shared" si="5"/>
      </c>
      <c r="AV32" s="88">
        <f t="shared" si="6"/>
        <v>8</v>
      </c>
      <c r="AW32" s="87">
        <f t="shared" si="7"/>
      </c>
      <c r="AX32" s="87">
        <f t="shared" si="7"/>
      </c>
      <c r="AY32" s="87">
        <f t="shared" si="7"/>
      </c>
      <c r="AZ32" s="87">
        <f t="shared" si="7"/>
      </c>
      <c r="BA32" s="88">
        <f t="shared" si="8"/>
        <v>0</v>
      </c>
      <c r="BB32" s="89">
        <f t="shared" si="9"/>
        <v>2</v>
      </c>
      <c r="BC32" s="89">
        <f t="shared" si="10"/>
        <v>1</v>
      </c>
      <c r="BD32" s="90">
        <f t="shared" si="11"/>
        <v>3</v>
      </c>
      <c r="BE32" s="82"/>
      <c r="BF32" s="82"/>
      <c r="BG32" s="82"/>
      <c r="BH32" s="82"/>
      <c r="BI32" s="82"/>
      <c r="BJ32" s="82"/>
      <c r="BK32" s="82"/>
      <c r="BL32" s="82"/>
    </row>
    <row r="33" spans="1:64" ht="42.75" customHeight="1">
      <c r="A33" s="154"/>
      <c r="B33" s="81">
        <v>6</v>
      </c>
      <c r="C33" s="51" t="s">
        <v>153</v>
      </c>
      <c r="D33" s="50">
        <v>4</v>
      </c>
      <c r="E33" s="50">
        <v>4</v>
      </c>
      <c r="F33" s="50">
        <v>3</v>
      </c>
      <c r="G33" s="50">
        <v>3</v>
      </c>
      <c r="H33" s="50">
        <v>2</v>
      </c>
      <c r="I33" s="50">
        <v>5</v>
      </c>
      <c r="J33" s="58">
        <f t="shared" si="13"/>
        <v>3.5</v>
      </c>
      <c r="K33" s="50">
        <v>4</v>
      </c>
      <c r="L33" s="50">
        <v>4</v>
      </c>
      <c r="M33" s="50">
        <v>5</v>
      </c>
      <c r="N33" s="50">
        <v>4</v>
      </c>
      <c r="O33" s="57">
        <f t="shared" si="14"/>
        <v>4.25</v>
      </c>
      <c r="P33" s="64">
        <f t="shared" si="15"/>
        <v>14.875</v>
      </c>
      <c r="Q33" s="91" t="s">
        <v>18</v>
      </c>
      <c r="R33" s="91" t="s">
        <v>23</v>
      </c>
      <c r="S33" s="91" t="s">
        <v>23</v>
      </c>
      <c r="T33" s="91"/>
      <c r="U33" s="91" t="s">
        <v>23</v>
      </c>
      <c r="V33" s="91"/>
      <c r="W33" s="91" t="s">
        <v>23</v>
      </c>
      <c r="X33" s="91" t="s">
        <v>23</v>
      </c>
      <c r="Y33" s="91"/>
      <c r="Z33" s="92" t="str">
        <f t="shared" si="12"/>
        <v>M</v>
      </c>
      <c r="AA33" s="91"/>
      <c r="AB33" s="91"/>
      <c r="AC33" s="91"/>
      <c r="AD33" s="91"/>
      <c r="AE33" s="92" t="str">
        <f t="shared" si="3"/>
        <v>B</v>
      </c>
      <c r="AF33" s="93" t="str">
        <f t="shared" si="4"/>
        <v>BASSO</v>
      </c>
      <c r="AG33" s="118"/>
      <c r="AH33" s="119"/>
      <c r="AI33" s="119"/>
      <c r="AJ33" s="120"/>
      <c r="AK33" s="82"/>
      <c r="AL33" s="82"/>
      <c r="AM33" s="87">
        <f t="shared" si="5"/>
        <v>3</v>
      </c>
      <c r="AN33" s="87">
        <f t="shared" si="5"/>
        <v>1</v>
      </c>
      <c r="AO33" s="87">
        <f t="shared" si="5"/>
        <v>1</v>
      </c>
      <c r="AP33" s="87">
        <f t="shared" si="5"/>
      </c>
      <c r="AQ33" s="87">
        <f t="shared" si="5"/>
        <v>1</v>
      </c>
      <c r="AR33" s="87">
        <f t="shared" si="5"/>
      </c>
      <c r="AS33" s="87">
        <f t="shared" si="5"/>
        <v>1</v>
      </c>
      <c r="AT33" s="87">
        <f t="shared" si="5"/>
        <v>1</v>
      </c>
      <c r="AU33" s="87">
        <f t="shared" si="5"/>
      </c>
      <c r="AV33" s="88">
        <f t="shared" si="6"/>
        <v>8</v>
      </c>
      <c r="AW33" s="87">
        <f t="shared" si="7"/>
      </c>
      <c r="AX33" s="87">
        <f t="shared" si="7"/>
      </c>
      <c r="AY33" s="87">
        <f t="shared" si="7"/>
      </c>
      <c r="AZ33" s="87">
        <f t="shared" si="7"/>
      </c>
      <c r="BA33" s="88">
        <f t="shared" si="8"/>
        <v>0</v>
      </c>
      <c r="BB33" s="89">
        <f t="shared" si="9"/>
        <v>2</v>
      </c>
      <c r="BC33" s="89">
        <f t="shared" si="10"/>
        <v>1</v>
      </c>
      <c r="BD33" s="90">
        <f t="shared" si="11"/>
        <v>3</v>
      </c>
      <c r="BE33" s="82"/>
      <c r="BF33" s="82"/>
      <c r="BG33" s="82"/>
      <c r="BH33" s="82"/>
      <c r="BI33" s="82"/>
      <c r="BJ33" s="82"/>
      <c r="BK33" s="82"/>
      <c r="BL33" s="82"/>
    </row>
    <row r="34" spans="1:64" ht="42.75" customHeight="1">
      <c r="A34" s="154"/>
      <c r="B34" s="75">
        <v>7</v>
      </c>
      <c r="C34" s="51" t="s">
        <v>154</v>
      </c>
      <c r="D34" s="50">
        <v>4</v>
      </c>
      <c r="E34" s="50">
        <v>4</v>
      </c>
      <c r="F34" s="50">
        <v>3</v>
      </c>
      <c r="G34" s="50">
        <v>3</v>
      </c>
      <c r="H34" s="50">
        <v>2</v>
      </c>
      <c r="I34" s="50">
        <v>5</v>
      </c>
      <c r="J34" s="58">
        <f t="shared" si="13"/>
        <v>3.5</v>
      </c>
      <c r="K34" s="50">
        <v>4</v>
      </c>
      <c r="L34" s="50">
        <v>4</v>
      </c>
      <c r="M34" s="50">
        <v>5</v>
      </c>
      <c r="N34" s="50">
        <v>4</v>
      </c>
      <c r="O34" s="57">
        <f t="shared" si="14"/>
        <v>4.25</v>
      </c>
      <c r="P34" s="64">
        <f t="shared" si="15"/>
        <v>14.875</v>
      </c>
      <c r="Q34" s="91" t="s">
        <v>18</v>
      </c>
      <c r="R34" s="91" t="s">
        <v>210</v>
      </c>
      <c r="S34" s="91" t="s">
        <v>18</v>
      </c>
      <c r="T34" s="91"/>
      <c r="U34" s="91" t="s">
        <v>23</v>
      </c>
      <c r="V34" s="91"/>
      <c r="W34" s="91" t="s">
        <v>210</v>
      </c>
      <c r="X34" s="91" t="s">
        <v>210</v>
      </c>
      <c r="Y34" s="91"/>
      <c r="Z34" s="92" t="str">
        <f t="shared" si="12"/>
        <v>M</v>
      </c>
      <c r="AA34" s="91"/>
      <c r="AB34" s="91"/>
      <c r="AC34" s="91"/>
      <c r="AD34" s="91"/>
      <c r="AE34" s="92" t="str">
        <f t="shared" si="3"/>
        <v>B</v>
      </c>
      <c r="AF34" s="93" t="str">
        <f t="shared" si="4"/>
        <v>BASSO</v>
      </c>
      <c r="AG34" s="118"/>
      <c r="AH34" s="119"/>
      <c r="AI34" s="119"/>
      <c r="AJ34" s="120"/>
      <c r="AK34" s="82"/>
      <c r="AL34" s="82"/>
      <c r="AM34" s="87">
        <f t="shared" si="5"/>
        <v>3</v>
      </c>
      <c r="AN34" s="87">
        <f t="shared" si="5"/>
        <v>2</v>
      </c>
      <c r="AO34" s="87">
        <f t="shared" si="5"/>
        <v>3</v>
      </c>
      <c r="AP34" s="87">
        <f t="shared" si="5"/>
      </c>
      <c r="AQ34" s="87">
        <f t="shared" si="5"/>
        <v>1</v>
      </c>
      <c r="AR34" s="87">
        <f t="shared" si="5"/>
      </c>
      <c r="AS34" s="87">
        <f t="shared" si="5"/>
        <v>2</v>
      </c>
      <c r="AT34" s="87">
        <f t="shared" si="5"/>
        <v>2</v>
      </c>
      <c r="AU34" s="87">
        <f t="shared" si="5"/>
      </c>
      <c r="AV34" s="88">
        <f t="shared" si="6"/>
        <v>13</v>
      </c>
      <c r="AW34" s="87">
        <f t="shared" si="7"/>
      </c>
      <c r="AX34" s="87">
        <f t="shared" si="7"/>
      </c>
      <c r="AY34" s="87">
        <f t="shared" si="7"/>
      </c>
      <c r="AZ34" s="87">
        <f t="shared" si="7"/>
      </c>
      <c r="BA34" s="88">
        <f t="shared" si="8"/>
        <v>0</v>
      </c>
      <c r="BB34" s="89">
        <f t="shared" si="9"/>
        <v>2</v>
      </c>
      <c r="BC34" s="89">
        <f t="shared" si="10"/>
        <v>1</v>
      </c>
      <c r="BD34" s="90">
        <f t="shared" si="11"/>
        <v>3</v>
      </c>
      <c r="BE34" s="82"/>
      <c r="BF34" s="82"/>
      <c r="BG34" s="82"/>
      <c r="BH34" s="82"/>
      <c r="BI34" s="82"/>
      <c r="BJ34" s="82"/>
      <c r="BK34" s="82"/>
      <c r="BL34" s="82"/>
    </row>
    <row r="35" spans="1:64" ht="42.75" customHeight="1">
      <c r="A35" s="154"/>
      <c r="B35" s="81">
        <v>8</v>
      </c>
      <c r="C35" s="51" t="s">
        <v>155</v>
      </c>
      <c r="D35" s="50">
        <v>4</v>
      </c>
      <c r="E35" s="50">
        <v>4</v>
      </c>
      <c r="F35" s="50">
        <v>3</v>
      </c>
      <c r="G35" s="50">
        <v>3</v>
      </c>
      <c r="H35" s="50">
        <v>2</v>
      </c>
      <c r="I35" s="50">
        <v>5</v>
      </c>
      <c r="J35" s="58">
        <f t="shared" si="13"/>
        <v>3.5</v>
      </c>
      <c r="K35" s="50">
        <v>4</v>
      </c>
      <c r="L35" s="50">
        <v>4</v>
      </c>
      <c r="M35" s="50">
        <v>5</v>
      </c>
      <c r="N35" s="50">
        <v>4</v>
      </c>
      <c r="O35" s="57">
        <f t="shared" si="14"/>
        <v>4.25</v>
      </c>
      <c r="P35" s="64">
        <f t="shared" si="15"/>
        <v>14.875</v>
      </c>
      <c r="Q35" s="91" t="s">
        <v>18</v>
      </c>
      <c r="R35" s="91" t="s">
        <v>210</v>
      </c>
      <c r="S35" s="91" t="s">
        <v>210</v>
      </c>
      <c r="T35" s="91"/>
      <c r="U35" s="91" t="s">
        <v>23</v>
      </c>
      <c r="V35" s="91"/>
      <c r="W35" s="91" t="s">
        <v>210</v>
      </c>
      <c r="X35" s="91" t="s">
        <v>210</v>
      </c>
      <c r="Y35" s="91"/>
      <c r="Z35" s="92" t="str">
        <f t="shared" si="12"/>
        <v>M</v>
      </c>
      <c r="AA35" s="91"/>
      <c r="AB35" s="91"/>
      <c r="AC35" s="91"/>
      <c r="AD35" s="91"/>
      <c r="AE35" s="92" t="str">
        <f t="shared" si="3"/>
        <v>B</v>
      </c>
      <c r="AF35" s="93" t="str">
        <f t="shared" si="4"/>
        <v>BASSO</v>
      </c>
      <c r="AG35" s="118"/>
      <c r="AH35" s="119"/>
      <c r="AI35" s="119"/>
      <c r="AJ35" s="120"/>
      <c r="AK35" s="82"/>
      <c r="AL35" s="82"/>
      <c r="AM35" s="87">
        <f t="shared" si="5"/>
        <v>3</v>
      </c>
      <c r="AN35" s="87">
        <f t="shared" si="5"/>
        <v>2</v>
      </c>
      <c r="AO35" s="87">
        <f t="shared" si="5"/>
        <v>2</v>
      </c>
      <c r="AP35" s="87">
        <f t="shared" si="5"/>
      </c>
      <c r="AQ35" s="87">
        <f t="shared" si="5"/>
        <v>1</v>
      </c>
      <c r="AR35" s="87">
        <f t="shared" si="5"/>
      </c>
      <c r="AS35" s="87">
        <f t="shared" si="5"/>
        <v>2</v>
      </c>
      <c r="AT35" s="87">
        <f t="shared" si="5"/>
        <v>2</v>
      </c>
      <c r="AU35" s="87">
        <f t="shared" si="5"/>
      </c>
      <c r="AV35" s="88">
        <f t="shared" si="6"/>
        <v>12</v>
      </c>
      <c r="AW35" s="87">
        <f t="shared" si="7"/>
      </c>
      <c r="AX35" s="87">
        <f t="shared" si="7"/>
      </c>
      <c r="AY35" s="87">
        <f t="shared" si="7"/>
      </c>
      <c r="AZ35" s="87">
        <f t="shared" si="7"/>
      </c>
      <c r="BA35" s="88">
        <f t="shared" si="8"/>
        <v>0</v>
      </c>
      <c r="BB35" s="89">
        <f t="shared" si="9"/>
        <v>2</v>
      </c>
      <c r="BC35" s="89">
        <f t="shared" si="10"/>
        <v>1</v>
      </c>
      <c r="BD35" s="90">
        <f t="shared" si="11"/>
        <v>3</v>
      </c>
      <c r="BE35" s="82"/>
      <c r="BF35" s="82"/>
      <c r="BG35" s="82"/>
      <c r="BH35" s="82"/>
      <c r="BI35" s="82"/>
      <c r="BJ35" s="82"/>
      <c r="BK35" s="82"/>
      <c r="BL35" s="82"/>
    </row>
    <row r="36" spans="1:64" ht="42.75" customHeight="1">
      <c r="A36" s="154"/>
      <c r="B36" s="75">
        <v>9</v>
      </c>
      <c r="C36" s="51" t="s">
        <v>156</v>
      </c>
      <c r="D36" s="50">
        <v>4</v>
      </c>
      <c r="E36" s="50">
        <v>4</v>
      </c>
      <c r="F36" s="50">
        <v>3</v>
      </c>
      <c r="G36" s="50">
        <v>3</v>
      </c>
      <c r="H36" s="50">
        <v>2</v>
      </c>
      <c r="I36" s="50">
        <v>5</v>
      </c>
      <c r="J36" s="58">
        <f t="shared" si="13"/>
        <v>3.5</v>
      </c>
      <c r="K36" s="50">
        <v>4</v>
      </c>
      <c r="L36" s="50">
        <v>4</v>
      </c>
      <c r="M36" s="50">
        <v>5</v>
      </c>
      <c r="N36" s="50">
        <v>4</v>
      </c>
      <c r="O36" s="57">
        <f t="shared" si="14"/>
        <v>4.25</v>
      </c>
      <c r="P36" s="64">
        <f t="shared" si="15"/>
        <v>14.875</v>
      </c>
      <c r="Q36" s="91" t="s">
        <v>18</v>
      </c>
      <c r="R36" s="91" t="s">
        <v>18</v>
      </c>
      <c r="S36" s="91" t="s">
        <v>23</v>
      </c>
      <c r="T36" s="91"/>
      <c r="U36" s="91" t="s">
        <v>23</v>
      </c>
      <c r="V36" s="91"/>
      <c r="W36" s="91" t="s">
        <v>210</v>
      </c>
      <c r="X36" s="91" t="s">
        <v>210</v>
      </c>
      <c r="Y36" s="91"/>
      <c r="Z36" s="92" t="str">
        <f t="shared" si="12"/>
        <v>M</v>
      </c>
      <c r="AA36" s="91"/>
      <c r="AB36" s="91"/>
      <c r="AC36" s="91"/>
      <c r="AD36" s="91"/>
      <c r="AE36" s="92" t="str">
        <f t="shared" si="3"/>
        <v>B</v>
      </c>
      <c r="AF36" s="93" t="str">
        <f t="shared" si="4"/>
        <v>BASSO</v>
      </c>
      <c r="AG36" s="118"/>
      <c r="AH36" s="119"/>
      <c r="AI36" s="119"/>
      <c r="AJ36" s="120"/>
      <c r="AK36" s="82"/>
      <c r="AL36" s="82"/>
      <c r="AM36" s="87">
        <f t="shared" si="5"/>
        <v>3</v>
      </c>
      <c r="AN36" s="87">
        <f t="shared" si="5"/>
        <v>3</v>
      </c>
      <c r="AO36" s="87">
        <f t="shared" si="5"/>
        <v>1</v>
      </c>
      <c r="AP36" s="87">
        <f t="shared" si="5"/>
      </c>
      <c r="AQ36" s="87">
        <f t="shared" si="5"/>
        <v>1</v>
      </c>
      <c r="AR36" s="87">
        <f t="shared" si="5"/>
      </c>
      <c r="AS36" s="87">
        <f t="shared" si="5"/>
        <v>2</v>
      </c>
      <c r="AT36" s="87">
        <f t="shared" si="5"/>
        <v>2</v>
      </c>
      <c r="AU36" s="87">
        <f t="shared" si="5"/>
      </c>
      <c r="AV36" s="88">
        <f t="shared" si="6"/>
        <v>12</v>
      </c>
      <c r="AW36" s="87">
        <f t="shared" si="7"/>
      </c>
      <c r="AX36" s="87">
        <f t="shared" si="7"/>
      </c>
      <c r="AY36" s="87">
        <f t="shared" si="7"/>
      </c>
      <c r="AZ36" s="87">
        <f t="shared" si="7"/>
      </c>
      <c r="BA36" s="88">
        <f t="shared" si="8"/>
        <v>0</v>
      </c>
      <c r="BB36" s="89">
        <f t="shared" si="9"/>
        <v>2</v>
      </c>
      <c r="BC36" s="89">
        <f t="shared" si="10"/>
        <v>1</v>
      </c>
      <c r="BD36" s="90">
        <f t="shared" si="11"/>
        <v>3</v>
      </c>
      <c r="BE36" s="82"/>
      <c r="BF36" s="82"/>
      <c r="BG36" s="82"/>
      <c r="BH36" s="82"/>
      <c r="BI36" s="82"/>
      <c r="BJ36" s="82"/>
      <c r="BK36" s="82"/>
      <c r="BL36" s="82"/>
    </row>
    <row r="37" spans="1:64" ht="42.75" customHeight="1">
      <c r="A37" s="154"/>
      <c r="B37" s="81">
        <v>10</v>
      </c>
      <c r="C37" s="51" t="s">
        <v>157</v>
      </c>
      <c r="D37" s="50">
        <v>4</v>
      </c>
      <c r="E37" s="50">
        <v>4</v>
      </c>
      <c r="F37" s="50">
        <v>3</v>
      </c>
      <c r="G37" s="50">
        <v>3</v>
      </c>
      <c r="H37" s="50">
        <v>2</v>
      </c>
      <c r="I37" s="50">
        <v>5</v>
      </c>
      <c r="J37" s="58">
        <f t="shared" si="13"/>
        <v>3.5</v>
      </c>
      <c r="K37" s="50">
        <v>4</v>
      </c>
      <c r="L37" s="50">
        <v>4</v>
      </c>
      <c r="M37" s="50">
        <v>5</v>
      </c>
      <c r="N37" s="50">
        <v>4</v>
      </c>
      <c r="O37" s="57">
        <f t="shared" si="14"/>
        <v>4.25</v>
      </c>
      <c r="P37" s="64">
        <f t="shared" si="15"/>
        <v>14.875</v>
      </c>
      <c r="Q37" s="91" t="s">
        <v>18</v>
      </c>
      <c r="R37" s="91" t="s">
        <v>23</v>
      </c>
      <c r="S37" s="91" t="s">
        <v>23</v>
      </c>
      <c r="T37" s="91"/>
      <c r="U37" s="91" t="s">
        <v>23</v>
      </c>
      <c r="V37" s="91"/>
      <c r="W37" s="91" t="s">
        <v>210</v>
      </c>
      <c r="X37" s="91" t="s">
        <v>23</v>
      </c>
      <c r="Y37" s="91"/>
      <c r="Z37" s="92" t="str">
        <f t="shared" si="12"/>
        <v>M</v>
      </c>
      <c r="AA37" s="91"/>
      <c r="AB37" s="91"/>
      <c r="AC37" s="91"/>
      <c r="AD37" s="91"/>
      <c r="AE37" s="92" t="str">
        <f t="shared" si="3"/>
        <v>B</v>
      </c>
      <c r="AF37" s="93" t="str">
        <f t="shared" si="4"/>
        <v>BASSO</v>
      </c>
      <c r="AG37" s="118"/>
      <c r="AH37" s="119"/>
      <c r="AI37" s="119"/>
      <c r="AJ37" s="120"/>
      <c r="AK37" s="82"/>
      <c r="AL37" s="82"/>
      <c r="AM37" s="87">
        <f t="shared" si="5"/>
        <v>3</v>
      </c>
      <c r="AN37" s="87">
        <f t="shared" si="5"/>
        <v>1</v>
      </c>
      <c r="AO37" s="87">
        <f t="shared" si="5"/>
        <v>1</v>
      </c>
      <c r="AP37" s="87">
        <f t="shared" si="5"/>
      </c>
      <c r="AQ37" s="87">
        <f t="shared" si="5"/>
        <v>1</v>
      </c>
      <c r="AR37" s="87">
        <f t="shared" si="5"/>
      </c>
      <c r="AS37" s="87">
        <f t="shared" si="5"/>
        <v>2</v>
      </c>
      <c r="AT37" s="87">
        <f t="shared" si="5"/>
        <v>1</v>
      </c>
      <c r="AU37" s="87">
        <f t="shared" si="5"/>
      </c>
      <c r="AV37" s="88">
        <f t="shared" si="6"/>
        <v>9</v>
      </c>
      <c r="AW37" s="87">
        <f t="shared" si="7"/>
      </c>
      <c r="AX37" s="87">
        <f t="shared" si="7"/>
      </c>
      <c r="AY37" s="87">
        <f t="shared" si="7"/>
      </c>
      <c r="AZ37" s="87">
        <f t="shared" si="7"/>
      </c>
      <c r="BA37" s="88">
        <f t="shared" si="8"/>
        <v>0</v>
      </c>
      <c r="BB37" s="89">
        <f t="shared" si="9"/>
        <v>2</v>
      </c>
      <c r="BC37" s="89">
        <f t="shared" si="10"/>
        <v>1</v>
      </c>
      <c r="BD37" s="90">
        <f t="shared" si="11"/>
        <v>3</v>
      </c>
      <c r="BE37" s="82"/>
      <c r="BF37" s="82"/>
      <c r="BG37" s="82"/>
      <c r="BH37" s="82"/>
      <c r="BI37" s="82"/>
      <c r="BJ37" s="82"/>
      <c r="BK37" s="82"/>
      <c r="BL37" s="82"/>
    </row>
    <row r="38" spans="1:64" ht="42.75" customHeight="1">
      <c r="A38" s="154"/>
      <c r="B38" s="75">
        <v>11</v>
      </c>
      <c r="C38" s="51" t="s">
        <v>158</v>
      </c>
      <c r="D38" s="50">
        <v>4</v>
      </c>
      <c r="E38" s="50">
        <v>4</v>
      </c>
      <c r="F38" s="50">
        <v>3</v>
      </c>
      <c r="G38" s="50">
        <v>3</v>
      </c>
      <c r="H38" s="50">
        <v>2</v>
      </c>
      <c r="I38" s="50">
        <v>5</v>
      </c>
      <c r="J38" s="58">
        <f t="shared" si="13"/>
        <v>3.5</v>
      </c>
      <c r="K38" s="50">
        <v>4</v>
      </c>
      <c r="L38" s="50">
        <v>4</v>
      </c>
      <c r="M38" s="50">
        <v>5</v>
      </c>
      <c r="N38" s="50">
        <v>4</v>
      </c>
      <c r="O38" s="57">
        <f t="shared" si="14"/>
        <v>4.25</v>
      </c>
      <c r="P38" s="64">
        <f t="shared" si="15"/>
        <v>14.875</v>
      </c>
      <c r="Q38" s="91" t="s">
        <v>18</v>
      </c>
      <c r="R38" s="91" t="s">
        <v>210</v>
      </c>
      <c r="S38" s="91" t="s">
        <v>23</v>
      </c>
      <c r="T38" s="91"/>
      <c r="U38" s="91" t="s">
        <v>23</v>
      </c>
      <c r="V38" s="91"/>
      <c r="W38" s="91" t="s">
        <v>23</v>
      </c>
      <c r="X38" s="91" t="s">
        <v>23</v>
      </c>
      <c r="Y38" s="91"/>
      <c r="Z38" s="92" t="str">
        <f t="shared" si="12"/>
        <v>M</v>
      </c>
      <c r="AA38" s="91"/>
      <c r="AB38" s="91"/>
      <c r="AC38" s="91"/>
      <c r="AD38" s="91"/>
      <c r="AE38" s="92" t="str">
        <f t="shared" si="3"/>
        <v>B</v>
      </c>
      <c r="AF38" s="93" t="str">
        <f t="shared" si="4"/>
        <v>BASSO</v>
      </c>
      <c r="AG38" s="118"/>
      <c r="AH38" s="119"/>
      <c r="AI38" s="119"/>
      <c r="AJ38" s="120"/>
      <c r="AK38" s="82"/>
      <c r="AL38" s="82"/>
      <c r="AM38" s="87">
        <f t="shared" si="5"/>
        <v>3</v>
      </c>
      <c r="AN38" s="87">
        <f t="shared" si="5"/>
        <v>2</v>
      </c>
      <c r="AO38" s="87">
        <f t="shared" si="5"/>
        <v>1</v>
      </c>
      <c r="AP38" s="87">
        <f t="shared" si="5"/>
      </c>
      <c r="AQ38" s="87">
        <f t="shared" si="5"/>
        <v>1</v>
      </c>
      <c r="AR38" s="87">
        <f t="shared" si="5"/>
      </c>
      <c r="AS38" s="87">
        <f t="shared" si="5"/>
        <v>1</v>
      </c>
      <c r="AT38" s="87">
        <f t="shared" si="5"/>
        <v>1</v>
      </c>
      <c r="AU38" s="87">
        <f t="shared" si="5"/>
      </c>
      <c r="AV38" s="88">
        <f t="shared" si="6"/>
        <v>9</v>
      </c>
      <c r="AW38" s="87">
        <f t="shared" si="7"/>
      </c>
      <c r="AX38" s="87">
        <f t="shared" si="7"/>
      </c>
      <c r="AY38" s="87">
        <f t="shared" si="7"/>
      </c>
      <c r="AZ38" s="87">
        <f t="shared" si="7"/>
      </c>
      <c r="BA38" s="88">
        <f t="shared" si="8"/>
        <v>0</v>
      </c>
      <c r="BB38" s="89">
        <f t="shared" si="9"/>
        <v>2</v>
      </c>
      <c r="BC38" s="89">
        <f t="shared" si="10"/>
        <v>1</v>
      </c>
      <c r="BD38" s="90">
        <f t="shared" si="11"/>
        <v>3</v>
      </c>
      <c r="BE38" s="82"/>
      <c r="BF38" s="82"/>
      <c r="BG38" s="82"/>
      <c r="BH38" s="82"/>
      <c r="BI38" s="82"/>
      <c r="BJ38" s="82"/>
      <c r="BK38" s="82"/>
      <c r="BL38" s="82"/>
    </row>
    <row r="39" spans="1:64" ht="42.75" customHeight="1">
      <c r="A39" s="158" t="s">
        <v>109</v>
      </c>
      <c r="B39" s="101">
        <v>1</v>
      </c>
      <c r="C39" s="51" t="s">
        <v>110</v>
      </c>
      <c r="D39" s="50">
        <v>4</v>
      </c>
      <c r="E39" s="50">
        <v>5</v>
      </c>
      <c r="F39" s="50">
        <v>4</v>
      </c>
      <c r="G39" s="50">
        <v>4</v>
      </c>
      <c r="H39" s="50">
        <v>4</v>
      </c>
      <c r="I39" s="50">
        <v>4</v>
      </c>
      <c r="J39" s="58">
        <f t="shared" si="13"/>
        <v>4.166666666666667</v>
      </c>
      <c r="K39" s="50">
        <v>4</v>
      </c>
      <c r="L39" s="50">
        <v>4</v>
      </c>
      <c r="M39" s="50">
        <v>4</v>
      </c>
      <c r="N39" s="50">
        <v>4</v>
      </c>
      <c r="O39" s="57">
        <f t="shared" si="14"/>
        <v>4</v>
      </c>
      <c r="P39" s="64">
        <f t="shared" si="15"/>
        <v>16.666666666666668</v>
      </c>
      <c r="Q39" s="91" t="s">
        <v>18</v>
      </c>
      <c r="R39" s="91" t="s">
        <v>210</v>
      </c>
      <c r="S39" s="91" t="s">
        <v>23</v>
      </c>
      <c r="T39" s="91"/>
      <c r="U39" s="91" t="s">
        <v>23</v>
      </c>
      <c r="V39" s="91"/>
      <c r="W39" s="91" t="s">
        <v>210</v>
      </c>
      <c r="X39" s="91" t="s">
        <v>18</v>
      </c>
      <c r="Y39" s="91"/>
      <c r="Z39" s="92" t="str">
        <f t="shared" si="12"/>
        <v>M</v>
      </c>
      <c r="AA39" s="91"/>
      <c r="AB39" s="91"/>
      <c r="AC39" s="91"/>
      <c r="AD39" s="91"/>
      <c r="AE39" s="92" t="str">
        <f t="shared" si="3"/>
        <v>B</v>
      </c>
      <c r="AF39" s="93" t="str">
        <f t="shared" si="4"/>
        <v>BASSO</v>
      </c>
      <c r="AG39" s="118"/>
      <c r="AH39" s="119"/>
      <c r="AI39" s="119"/>
      <c r="AJ39" s="120"/>
      <c r="AK39" s="107" t="s">
        <v>215</v>
      </c>
      <c r="AL39" s="82"/>
      <c r="AM39" s="87">
        <f t="shared" si="5"/>
        <v>3</v>
      </c>
      <c r="AN39" s="87">
        <f t="shared" si="5"/>
        <v>2</v>
      </c>
      <c r="AO39" s="87">
        <f t="shared" si="5"/>
        <v>1</v>
      </c>
      <c r="AP39" s="87">
        <f t="shared" si="5"/>
      </c>
      <c r="AQ39" s="87">
        <f t="shared" si="5"/>
        <v>1</v>
      </c>
      <c r="AR39" s="87">
        <f t="shared" si="5"/>
      </c>
      <c r="AS39" s="87">
        <f t="shared" si="5"/>
        <v>2</v>
      </c>
      <c r="AT39" s="87">
        <f t="shared" si="5"/>
        <v>3</v>
      </c>
      <c r="AU39" s="87">
        <f t="shared" si="5"/>
      </c>
      <c r="AV39" s="88">
        <f t="shared" si="6"/>
        <v>12</v>
      </c>
      <c r="AW39" s="87">
        <f t="shared" si="7"/>
      </c>
      <c r="AX39" s="87">
        <f t="shared" si="7"/>
      </c>
      <c r="AY39" s="87">
        <f t="shared" si="7"/>
      </c>
      <c r="AZ39" s="87">
        <f t="shared" si="7"/>
      </c>
      <c r="BA39" s="88">
        <f t="shared" si="8"/>
        <v>0</v>
      </c>
      <c r="BB39" s="89">
        <f t="shared" si="9"/>
        <v>2</v>
      </c>
      <c r="BC39" s="89">
        <f t="shared" si="10"/>
        <v>1</v>
      </c>
      <c r="BD39" s="90">
        <f t="shared" si="11"/>
        <v>3</v>
      </c>
      <c r="BE39" s="82"/>
      <c r="BF39" s="82"/>
      <c r="BG39" s="82"/>
      <c r="BH39" s="82"/>
      <c r="BI39" s="82"/>
      <c r="BJ39" s="82"/>
      <c r="BK39" s="82"/>
      <c r="BL39" s="82"/>
    </row>
    <row r="40" spans="1:64" ht="42.75" customHeight="1">
      <c r="A40" s="159"/>
      <c r="B40" s="101">
        <v>2</v>
      </c>
      <c r="C40" s="51" t="s">
        <v>111</v>
      </c>
      <c r="D40" s="50">
        <v>4</v>
      </c>
      <c r="E40" s="50">
        <v>5</v>
      </c>
      <c r="F40" s="50">
        <v>4</v>
      </c>
      <c r="G40" s="50">
        <v>4</v>
      </c>
      <c r="H40" s="50">
        <v>4</v>
      </c>
      <c r="I40" s="50">
        <v>4</v>
      </c>
      <c r="J40" s="58">
        <f t="shared" si="13"/>
        <v>4.166666666666667</v>
      </c>
      <c r="K40" s="50">
        <v>4</v>
      </c>
      <c r="L40" s="50">
        <v>3</v>
      </c>
      <c r="M40" s="50">
        <v>4</v>
      </c>
      <c r="N40" s="50">
        <v>3</v>
      </c>
      <c r="O40" s="57">
        <f t="shared" si="14"/>
        <v>3.5</v>
      </c>
      <c r="P40" s="64">
        <f t="shared" si="15"/>
        <v>14.583333333333334</v>
      </c>
      <c r="Q40" s="91" t="s">
        <v>18</v>
      </c>
      <c r="R40" s="91" t="s">
        <v>210</v>
      </c>
      <c r="S40" s="91" t="s">
        <v>23</v>
      </c>
      <c r="T40" s="91"/>
      <c r="U40" s="91" t="s">
        <v>23</v>
      </c>
      <c r="V40" s="91"/>
      <c r="W40" s="91" t="s">
        <v>210</v>
      </c>
      <c r="X40" s="91" t="s">
        <v>210</v>
      </c>
      <c r="Y40" s="91"/>
      <c r="Z40" s="92" t="str">
        <f t="shared" si="12"/>
        <v>M</v>
      </c>
      <c r="AA40" s="91"/>
      <c r="AB40" s="91"/>
      <c r="AC40" s="91"/>
      <c r="AD40" s="91"/>
      <c r="AE40" s="92" t="str">
        <f t="shared" si="3"/>
        <v>B</v>
      </c>
      <c r="AF40" s="93" t="str">
        <f t="shared" si="4"/>
        <v>BASSO</v>
      </c>
      <c r="AG40" s="118"/>
      <c r="AH40" s="119"/>
      <c r="AI40" s="119"/>
      <c r="AJ40" s="120"/>
      <c r="AK40" s="82"/>
      <c r="AL40" s="82"/>
      <c r="AM40" s="87">
        <f t="shared" si="5"/>
        <v>3</v>
      </c>
      <c r="AN40" s="87">
        <f t="shared" si="5"/>
        <v>2</v>
      </c>
      <c r="AO40" s="87">
        <f t="shared" si="5"/>
        <v>1</v>
      </c>
      <c r="AP40" s="87">
        <f t="shared" si="5"/>
      </c>
      <c r="AQ40" s="87">
        <f t="shared" si="5"/>
        <v>1</v>
      </c>
      <c r="AR40" s="87">
        <f t="shared" si="5"/>
      </c>
      <c r="AS40" s="87">
        <f t="shared" si="5"/>
        <v>2</v>
      </c>
      <c r="AT40" s="87">
        <f t="shared" si="5"/>
        <v>2</v>
      </c>
      <c r="AU40" s="87">
        <f t="shared" si="5"/>
      </c>
      <c r="AV40" s="88">
        <f t="shared" si="6"/>
        <v>11</v>
      </c>
      <c r="AW40" s="87">
        <f t="shared" si="7"/>
      </c>
      <c r="AX40" s="87">
        <f t="shared" si="7"/>
      </c>
      <c r="AY40" s="87">
        <f t="shared" si="7"/>
      </c>
      <c r="AZ40" s="87">
        <f t="shared" si="7"/>
      </c>
      <c r="BA40" s="88">
        <f t="shared" si="8"/>
        <v>0</v>
      </c>
      <c r="BB40" s="89">
        <f t="shared" si="9"/>
        <v>2</v>
      </c>
      <c r="BC40" s="89">
        <f t="shared" si="10"/>
        <v>1</v>
      </c>
      <c r="BD40" s="90">
        <f t="shared" si="11"/>
        <v>3</v>
      </c>
      <c r="BE40" s="82"/>
      <c r="BF40" s="82"/>
      <c r="BG40" s="82"/>
      <c r="BH40" s="82"/>
      <c r="BI40" s="82"/>
      <c r="BJ40" s="82"/>
      <c r="BK40" s="82"/>
      <c r="BL40" s="82"/>
    </row>
    <row r="41" spans="1:64" ht="42.75" customHeight="1">
      <c r="A41" s="159"/>
      <c r="B41" s="101">
        <v>3</v>
      </c>
      <c r="C41" s="51" t="s">
        <v>159</v>
      </c>
      <c r="D41" s="50">
        <v>3</v>
      </c>
      <c r="E41" s="50">
        <v>5</v>
      </c>
      <c r="F41" s="50">
        <v>4</v>
      </c>
      <c r="G41" s="50">
        <v>4</v>
      </c>
      <c r="H41" s="50">
        <v>4</v>
      </c>
      <c r="I41" s="50">
        <v>4</v>
      </c>
      <c r="J41" s="58">
        <f t="shared" si="13"/>
        <v>4</v>
      </c>
      <c r="K41" s="50">
        <v>4</v>
      </c>
      <c r="L41" s="50">
        <v>3</v>
      </c>
      <c r="M41" s="50">
        <v>4</v>
      </c>
      <c r="N41" s="50">
        <v>3</v>
      </c>
      <c r="O41" s="57">
        <f t="shared" si="14"/>
        <v>3.5</v>
      </c>
      <c r="P41" s="64">
        <f t="shared" si="15"/>
        <v>14</v>
      </c>
      <c r="Q41" s="91" t="s">
        <v>18</v>
      </c>
      <c r="R41" s="91" t="s">
        <v>23</v>
      </c>
      <c r="S41" s="91" t="s">
        <v>23</v>
      </c>
      <c r="T41" s="91"/>
      <c r="U41" s="91" t="s">
        <v>23</v>
      </c>
      <c r="V41" s="91"/>
      <c r="W41" s="91" t="s">
        <v>23</v>
      </c>
      <c r="X41" s="91" t="s">
        <v>23</v>
      </c>
      <c r="Y41" s="91"/>
      <c r="Z41" s="92" t="str">
        <f t="shared" si="12"/>
        <v>M</v>
      </c>
      <c r="AA41" s="91"/>
      <c r="AB41" s="91"/>
      <c r="AC41" s="91"/>
      <c r="AD41" s="91"/>
      <c r="AE41" s="92" t="str">
        <f t="shared" si="3"/>
        <v>B</v>
      </c>
      <c r="AF41" s="93" t="str">
        <f t="shared" si="4"/>
        <v>BASSO</v>
      </c>
      <c r="AG41" s="118"/>
      <c r="AH41" s="119"/>
      <c r="AI41" s="119"/>
      <c r="AJ41" s="120"/>
      <c r="AK41" s="82"/>
      <c r="AL41" s="82"/>
      <c r="AM41" s="87">
        <f t="shared" si="5"/>
        <v>3</v>
      </c>
      <c r="AN41" s="87">
        <f t="shared" si="5"/>
        <v>1</v>
      </c>
      <c r="AO41" s="87">
        <f t="shared" si="5"/>
        <v>1</v>
      </c>
      <c r="AP41" s="87">
        <f t="shared" si="5"/>
      </c>
      <c r="AQ41" s="87">
        <f t="shared" si="5"/>
        <v>1</v>
      </c>
      <c r="AR41" s="87">
        <f t="shared" si="5"/>
      </c>
      <c r="AS41" s="87">
        <f t="shared" si="5"/>
        <v>1</v>
      </c>
      <c r="AT41" s="87">
        <f t="shared" si="5"/>
        <v>1</v>
      </c>
      <c r="AU41" s="87">
        <f t="shared" si="5"/>
      </c>
      <c r="AV41" s="88">
        <f t="shared" si="6"/>
        <v>8</v>
      </c>
      <c r="AW41" s="87">
        <f t="shared" si="7"/>
      </c>
      <c r="AX41" s="87">
        <f t="shared" si="7"/>
      </c>
      <c r="AY41" s="87">
        <f t="shared" si="7"/>
      </c>
      <c r="AZ41" s="87">
        <f t="shared" si="7"/>
      </c>
      <c r="BA41" s="88">
        <f t="shared" si="8"/>
        <v>0</v>
      </c>
      <c r="BB41" s="89">
        <f t="shared" si="9"/>
        <v>2</v>
      </c>
      <c r="BC41" s="89">
        <f t="shared" si="10"/>
        <v>1</v>
      </c>
      <c r="BD41" s="90">
        <f t="shared" si="11"/>
        <v>3</v>
      </c>
      <c r="BE41" s="82"/>
      <c r="BF41" s="82"/>
      <c r="BG41" s="82"/>
      <c r="BH41" s="82"/>
      <c r="BI41" s="82"/>
      <c r="BJ41" s="82"/>
      <c r="BK41" s="82"/>
      <c r="BL41" s="82"/>
    </row>
    <row r="42" spans="1:64" ht="42.75" customHeight="1">
      <c r="A42" s="159"/>
      <c r="B42" s="101">
        <v>4</v>
      </c>
      <c r="C42" s="51" t="s">
        <v>212</v>
      </c>
      <c r="D42" s="50"/>
      <c r="E42" s="50"/>
      <c r="F42" s="50"/>
      <c r="G42" s="50"/>
      <c r="H42" s="50"/>
      <c r="I42" s="50"/>
      <c r="J42" s="58">
        <f t="shared" si="13"/>
        <v>0</v>
      </c>
      <c r="K42" s="50"/>
      <c r="L42" s="50"/>
      <c r="M42" s="50"/>
      <c r="N42" s="50"/>
      <c r="O42" s="57">
        <f t="shared" si="14"/>
        <v>0</v>
      </c>
      <c r="P42" s="64">
        <f t="shared" si="15"/>
        <v>0</v>
      </c>
      <c r="Q42" s="91" t="s">
        <v>18</v>
      </c>
      <c r="R42" s="91" t="s">
        <v>23</v>
      </c>
      <c r="S42" s="91" t="s">
        <v>23</v>
      </c>
      <c r="T42" s="91"/>
      <c r="U42" s="91" t="s">
        <v>23</v>
      </c>
      <c r="V42" s="91"/>
      <c r="W42" s="91" t="s">
        <v>210</v>
      </c>
      <c r="X42" s="91" t="s">
        <v>210</v>
      </c>
      <c r="Y42" s="91"/>
      <c r="Z42" s="92" t="str">
        <f>IF(AV42&lt;8,"B",((IF(AV42&gt;14,"A","M"))))</f>
        <v>B</v>
      </c>
      <c r="AA42" s="91"/>
      <c r="AB42" s="91"/>
      <c r="AC42" s="91"/>
      <c r="AD42" s="91"/>
      <c r="AE42" s="92"/>
      <c r="AF42" s="93"/>
      <c r="AG42" s="118"/>
      <c r="AH42" s="119"/>
      <c r="AI42" s="119"/>
      <c r="AJ42" s="120"/>
      <c r="AK42" s="82"/>
      <c r="AL42" s="82"/>
      <c r="AM42" s="87"/>
      <c r="AN42" s="87"/>
      <c r="AO42" s="87"/>
      <c r="AP42" s="87"/>
      <c r="AQ42" s="87"/>
      <c r="AR42" s="87"/>
      <c r="AS42" s="87"/>
      <c r="AT42" s="87"/>
      <c r="AU42" s="87"/>
      <c r="AV42" s="88">
        <f>SUM(AM42:AU42)</f>
        <v>0</v>
      </c>
      <c r="AW42" s="87">
        <f>IF(AA42="A",3,(IF(AA42="M",2,(IF(AA42="B",1,"")))))</f>
      </c>
      <c r="AX42" s="87">
        <f>IF(AB42="A",3,(IF(AB42="M",2,(IF(AB42="B",1,"")))))</f>
      </c>
      <c r="AY42" s="87">
        <f>IF(AC42="A",3,(IF(AC42="M",2,(IF(AC42="B",1,"")))))</f>
      </c>
      <c r="AZ42" s="87">
        <f>IF(AD42="A",3,(IF(AD42="M",2,(IF(AD42="B",1,"")))))</f>
      </c>
      <c r="BA42" s="88">
        <f>SUM(AW42:AZ42)</f>
        <v>0</v>
      </c>
      <c r="BB42" s="89">
        <f>IF(Z42="A",3,(IF(Z42="M",2,(IF(Z42="B",1,"")))))</f>
        <v>1</v>
      </c>
      <c r="BC42" s="89">
        <f>IF(AE42="A",3,(IF(AE42="M",2,(IF(AE42="B",1,"")))))</f>
      </c>
      <c r="BD42" s="90">
        <f>SUM(BB42:BC42)</f>
        <v>1</v>
      </c>
      <c r="BE42" s="82"/>
      <c r="BF42" s="82"/>
      <c r="BG42" s="82"/>
      <c r="BH42" s="82"/>
      <c r="BI42" s="82"/>
      <c r="BJ42" s="82"/>
      <c r="BK42" s="82"/>
      <c r="BL42" s="82"/>
    </row>
    <row r="43" spans="1:64" ht="42.75" customHeight="1">
      <c r="A43" s="159"/>
      <c r="B43" s="101">
        <v>5</v>
      </c>
      <c r="C43" s="51" t="s">
        <v>160</v>
      </c>
      <c r="D43" s="50">
        <v>3</v>
      </c>
      <c r="E43" s="50">
        <v>5</v>
      </c>
      <c r="F43" s="50">
        <v>4</v>
      </c>
      <c r="G43" s="50">
        <v>4</v>
      </c>
      <c r="H43" s="50">
        <v>4</v>
      </c>
      <c r="I43" s="50">
        <v>4</v>
      </c>
      <c r="J43" s="58">
        <f t="shared" si="13"/>
        <v>4</v>
      </c>
      <c r="K43" s="50">
        <v>4</v>
      </c>
      <c r="L43" s="50">
        <v>3</v>
      </c>
      <c r="M43" s="50">
        <v>4</v>
      </c>
      <c r="N43" s="50">
        <v>3</v>
      </c>
      <c r="O43" s="57">
        <f t="shared" si="14"/>
        <v>3.5</v>
      </c>
      <c r="P43" s="64">
        <f t="shared" si="15"/>
        <v>14</v>
      </c>
      <c r="Q43" s="91" t="s">
        <v>18</v>
      </c>
      <c r="R43" s="91" t="s">
        <v>210</v>
      </c>
      <c r="S43" s="91" t="s">
        <v>210</v>
      </c>
      <c r="T43" s="91"/>
      <c r="U43" s="91" t="s">
        <v>210</v>
      </c>
      <c r="V43" s="91"/>
      <c r="W43" s="91" t="s">
        <v>18</v>
      </c>
      <c r="X43" s="91" t="s">
        <v>18</v>
      </c>
      <c r="Y43" s="91"/>
      <c r="Z43" s="92" t="str">
        <f t="shared" si="12"/>
        <v>A</v>
      </c>
      <c r="AA43" s="91"/>
      <c r="AB43" s="91"/>
      <c r="AC43" s="91"/>
      <c r="AD43" s="91"/>
      <c r="AE43" s="92" t="str">
        <f t="shared" si="3"/>
        <v>B</v>
      </c>
      <c r="AF43" s="93" t="str">
        <f t="shared" si="4"/>
        <v>MEDIO</v>
      </c>
      <c r="AG43" s="118"/>
      <c r="AH43" s="119"/>
      <c r="AI43" s="119"/>
      <c r="AJ43" s="120"/>
      <c r="AK43" s="82"/>
      <c r="AL43" s="82"/>
      <c r="AM43" s="87">
        <f t="shared" si="5"/>
        <v>3</v>
      </c>
      <c r="AN43" s="87">
        <f t="shared" si="5"/>
        <v>2</v>
      </c>
      <c r="AO43" s="87">
        <f t="shared" si="5"/>
        <v>2</v>
      </c>
      <c r="AP43" s="87">
        <f aca="true" t="shared" si="18" ref="AP43:AU84">IF(T43="A",3,(IF(T43="M",2,(IF(T43="B",1,"")))))</f>
      </c>
      <c r="AQ43" s="87">
        <f t="shared" si="18"/>
        <v>2</v>
      </c>
      <c r="AR43" s="87">
        <f t="shared" si="18"/>
      </c>
      <c r="AS43" s="87">
        <f t="shared" si="18"/>
        <v>3</v>
      </c>
      <c r="AT43" s="87">
        <f t="shared" si="18"/>
        <v>3</v>
      </c>
      <c r="AU43" s="87">
        <f t="shared" si="18"/>
      </c>
      <c r="AV43" s="88">
        <f t="shared" si="6"/>
        <v>15</v>
      </c>
      <c r="AW43" s="87">
        <f t="shared" si="7"/>
      </c>
      <c r="AX43" s="87">
        <f t="shared" si="7"/>
      </c>
      <c r="AY43" s="87">
        <f t="shared" si="7"/>
      </c>
      <c r="AZ43" s="87">
        <f t="shared" si="7"/>
      </c>
      <c r="BA43" s="88">
        <f t="shared" si="8"/>
        <v>0</v>
      </c>
      <c r="BB43" s="89">
        <f t="shared" si="9"/>
        <v>3</v>
      </c>
      <c r="BC43" s="89">
        <f t="shared" si="10"/>
        <v>1</v>
      </c>
      <c r="BD43" s="90">
        <f t="shared" si="11"/>
        <v>4</v>
      </c>
      <c r="BE43" s="82"/>
      <c r="BF43" s="82"/>
      <c r="BG43" s="82"/>
      <c r="BH43" s="82"/>
      <c r="BI43" s="82"/>
      <c r="BJ43" s="82"/>
      <c r="BK43" s="82"/>
      <c r="BL43" s="82"/>
    </row>
    <row r="44" spans="1:64" ht="42.75" customHeight="1">
      <c r="A44" s="159"/>
      <c r="B44" s="101">
        <v>6</v>
      </c>
      <c r="C44" s="51" t="s">
        <v>161</v>
      </c>
      <c r="D44" s="50">
        <v>5</v>
      </c>
      <c r="E44" s="50">
        <v>5</v>
      </c>
      <c r="F44" s="50">
        <v>4</v>
      </c>
      <c r="G44" s="50">
        <v>4</v>
      </c>
      <c r="H44" s="50">
        <v>4</v>
      </c>
      <c r="I44" s="50">
        <v>4</v>
      </c>
      <c r="J44" s="58">
        <f t="shared" si="13"/>
        <v>4.333333333333333</v>
      </c>
      <c r="K44" s="50">
        <v>4</v>
      </c>
      <c r="L44" s="50">
        <v>4</v>
      </c>
      <c r="M44" s="50">
        <v>4</v>
      </c>
      <c r="N44" s="50">
        <v>4</v>
      </c>
      <c r="O44" s="57">
        <f t="shared" si="14"/>
        <v>4</v>
      </c>
      <c r="P44" s="64">
        <f t="shared" si="15"/>
        <v>17.333333333333332</v>
      </c>
      <c r="Q44" s="91" t="s">
        <v>210</v>
      </c>
      <c r="R44" s="91" t="s">
        <v>210</v>
      </c>
      <c r="S44" s="91" t="s">
        <v>23</v>
      </c>
      <c r="T44" s="91"/>
      <c r="U44" s="91" t="s">
        <v>23</v>
      </c>
      <c r="V44" s="91"/>
      <c r="W44" s="91" t="s">
        <v>23</v>
      </c>
      <c r="X44" s="91" t="s">
        <v>23</v>
      </c>
      <c r="Y44" s="91"/>
      <c r="Z44" s="92" t="str">
        <f t="shared" si="12"/>
        <v>M</v>
      </c>
      <c r="AA44" s="91"/>
      <c r="AB44" s="91"/>
      <c r="AC44" s="91"/>
      <c r="AD44" s="91"/>
      <c r="AE44" s="92" t="str">
        <f t="shared" si="3"/>
        <v>B</v>
      </c>
      <c r="AF44" s="93" t="str">
        <f t="shared" si="4"/>
        <v>BASSO</v>
      </c>
      <c r="AG44" s="118"/>
      <c r="AH44" s="119"/>
      <c r="AI44" s="119"/>
      <c r="AJ44" s="120"/>
      <c r="AK44" s="82"/>
      <c r="AL44" s="82"/>
      <c r="AM44" s="87">
        <f aca="true" t="shared" si="19" ref="AM44:AM85">IF(Q44="A",3,(IF(Q44="M",2,(IF(Q44="B",1,"")))))</f>
        <v>2</v>
      </c>
      <c r="AN44" s="87">
        <f aca="true" t="shared" si="20" ref="AN44:AN85">IF(R44="A",3,(IF(R44="M",2,(IF(R44="B",1,"")))))</f>
        <v>2</v>
      </c>
      <c r="AO44" s="87">
        <f aca="true" t="shared" si="21" ref="AO44:AO85">IF(S44="A",3,(IF(S44="M",2,(IF(S44="B",1,"")))))</f>
        <v>1</v>
      </c>
      <c r="AP44" s="87">
        <f t="shared" si="18"/>
      </c>
      <c r="AQ44" s="87">
        <f t="shared" si="18"/>
        <v>1</v>
      </c>
      <c r="AR44" s="87">
        <f t="shared" si="18"/>
      </c>
      <c r="AS44" s="87">
        <f t="shared" si="18"/>
        <v>1</v>
      </c>
      <c r="AT44" s="87">
        <f t="shared" si="18"/>
        <v>1</v>
      </c>
      <c r="AU44" s="87">
        <f t="shared" si="18"/>
      </c>
      <c r="AV44" s="88">
        <f t="shared" si="6"/>
        <v>8</v>
      </c>
      <c r="AW44" s="87">
        <f t="shared" si="7"/>
      </c>
      <c r="AX44" s="87">
        <f t="shared" si="7"/>
      </c>
      <c r="AY44" s="87">
        <f t="shared" si="7"/>
      </c>
      <c r="AZ44" s="87">
        <f t="shared" si="7"/>
      </c>
      <c r="BA44" s="88">
        <f t="shared" si="8"/>
        <v>0</v>
      </c>
      <c r="BB44" s="89">
        <f t="shared" si="9"/>
        <v>2</v>
      </c>
      <c r="BC44" s="89">
        <f t="shared" si="10"/>
        <v>1</v>
      </c>
      <c r="BD44" s="90">
        <f t="shared" si="11"/>
        <v>3</v>
      </c>
      <c r="BE44" s="82"/>
      <c r="BF44" s="82"/>
      <c r="BG44" s="82"/>
      <c r="BH44" s="82"/>
      <c r="BI44" s="82"/>
      <c r="BJ44" s="82"/>
      <c r="BK44" s="82"/>
      <c r="BL44" s="82"/>
    </row>
    <row r="45" spans="1:64" ht="42.75" customHeight="1">
      <c r="A45" s="159"/>
      <c r="B45" s="101">
        <v>7</v>
      </c>
      <c r="C45" s="51" t="s">
        <v>162</v>
      </c>
      <c r="D45" s="50">
        <v>5</v>
      </c>
      <c r="E45" s="50">
        <v>5</v>
      </c>
      <c r="F45" s="50">
        <v>3</v>
      </c>
      <c r="G45" s="50">
        <v>3</v>
      </c>
      <c r="H45" s="50">
        <v>5</v>
      </c>
      <c r="I45" s="50">
        <v>5</v>
      </c>
      <c r="J45" s="58">
        <f t="shared" si="13"/>
        <v>4.333333333333333</v>
      </c>
      <c r="K45" s="50">
        <v>4</v>
      </c>
      <c r="L45" s="50">
        <v>3</v>
      </c>
      <c r="M45" s="50">
        <v>5</v>
      </c>
      <c r="N45" s="50">
        <v>4</v>
      </c>
      <c r="O45" s="57">
        <f t="shared" si="14"/>
        <v>4</v>
      </c>
      <c r="P45" s="64">
        <f t="shared" si="15"/>
        <v>17.333333333333332</v>
      </c>
      <c r="Q45" s="91" t="s">
        <v>18</v>
      </c>
      <c r="R45" s="91" t="s">
        <v>210</v>
      </c>
      <c r="S45" s="91" t="s">
        <v>23</v>
      </c>
      <c r="T45" s="91"/>
      <c r="U45" s="91" t="s">
        <v>23</v>
      </c>
      <c r="V45" s="91"/>
      <c r="W45" s="91" t="s">
        <v>18</v>
      </c>
      <c r="X45" s="91" t="s">
        <v>18</v>
      </c>
      <c r="Y45" s="91"/>
      <c r="Z45" s="92" t="str">
        <f t="shared" si="12"/>
        <v>M</v>
      </c>
      <c r="AA45" s="91"/>
      <c r="AB45" s="91"/>
      <c r="AC45" s="91"/>
      <c r="AD45" s="91"/>
      <c r="AE45" s="92" t="str">
        <f t="shared" si="3"/>
        <v>B</v>
      </c>
      <c r="AF45" s="93" t="str">
        <f t="shared" si="4"/>
        <v>BASSO</v>
      </c>
      <c r="AG45" s="118"/>
      <c r="AH45" s="119"/>
      <c r="AI45" s="119"/>
      <c r="AJ45" s="120"/>
      <c r="AK45" s="82"/>
      <c r="AL45" s="82"/>
      <c r="AM45" s="87">
        <f t="shared" si="19"/>
        <v>3</v>
      </c>
      <c r="AN45" s="87">
        <f t="shared" si="20"/>
        <v>2</v>
      </c>
      <c r="AO45" s="87">
        <f t="shared" si="21"/>
        <v>1</v>
      </c>
      <c r="AP45" s="87">
        <f t="shared" si="18"/>
      </c>
      <c r="AQ45" s="87">
        <f t="shared" si="18"/>
        <v>1</v>
      </c>
      <c r="AR45" s="87">
        <f t="shared" si="18"/>
      </c>
      <c r="AS45" s="87">
        <f t="shared" si="18"/>
        <v>3</v>
      </c>
      <c r="AT45" s="87">
        <f t="shared" si="18"/>
        <v>3</v>
      </c>
      <c r="AU45" s="87">
        <f t="shared" si="18"/>
      </c>
      <c r="AV45" s="88">
        <f t="shared" si="6"/>
        <v>13</v>
      </c>
      <c r="AW45" s="87">
        <f t="shared" si="7"/>
      </c>
      <c r="AX45" s="87">
        <f t="shared" si="7"/>
      </c>
      <c r="AY45" s="87">
        <f t="shared" si="7"/>
      </c>
      <c r="AZ45" s="87">
        <f t="shared" si="7"/>
      </c>
      <c r="BA45" s="88">
        <f t="shared" si="8"/>
        <v>0</v>
      </c>
      <c r="BB45" s="89">
        <f t="shared" si="9"/>
        <v>2</v>
      </c>
      <c r="BC45" s="89">
        <f t="shared" si="10"/>
        <v>1</v>
      </c>
      <c r="BD45" s="90">
        <f t="shared" si="11"/>
        <v>3</v>
      </c>
      <c r="BE45" s="82"/>
      <c r="BF45" s="82"/>
      <c r="BG45" s="82"/>
      <c r="BH45" s="82"/>
      <c r="BI45" s="82"/>
      <c r="BJ45" s="82"/>
      <c r="BK45" s="82"/>
      <c r="BL45" s="82"/>
    </row>
    <row r="46" spans="1:64" ht="42.75" customHeight="1">
      <c r="A46" s="151" t="s">
        <v>112</v>
      </c>
      <c r="B46" s="103">
        <v>1</v>
      </c>
      <c r="C46" s="51" t="s">
        <v>113</v>
      </c>
      <c r="D46" s="50">
        <v>4</v>
      </c>
      <c r="E46" s="50">
        <v>5</v>
      </c>
      <c r="F46" s="50">
        <v>4</v>
      </c>
      <c r="G46" s="50">
        <v>5</v>
      </c>
      <c r="H46" s="50">
        <v>5</v>
      </c>
      <c r="I46" s="50">
        <v>5</v>
      </c>
      <c r="J46" s="58">
        <f t="shared" si="13"/>
        <v>4.666666666666667</v>
      </c>
      <c r="K46" s="50">
        <v>5</v>
      </c>
      <c r="L46" s="50">
        <v>5</v>
      </c>
      <c r="M46" s="50">
        <v>4</v>
      </c>
      <c r="N46" s="50">
        <v>4</v>
      </c>
      <c r="O46" s="57">
        <f t="shared" si="14"/>
        <v>4.5</v>
      </c>
      <c r="P46" s="64">
        <f t="shared" si="15"/>
        <v>21</v>
      </c>
      <c r="Q46" s="91" t="s">
        <v>18</v>
      </c>
      <c r="R46" s="91" t="s">
        <v>23</v>
      </c>
      <c r="S46" s="91" t="s">
        <v>23</v>
      </c>
      <c r="T46" s="91"/>
      <c r="U46" s="91" t="s">
        <v>23</v>
      </c>
      <c r="V46" s="91"/>
      <c r="W46" s="91" t="s">
        <v>23</v>
      </c>
      <c r="X46" s="91" t="s">
        <v>23</v>
      </c>
      <c r="Y46" s="91"/>
      <c r="Z46" s="92" t="str">
        <f t="shared" si="12"/>
        <v>M</v>
      </c>
      <c r="AA46" s="91"/>
      <c r="AB46" s="91"/>
      <c r="AC46" s="91"/>
      <c r="AD46" s="91"/>
      <c r="AE46" s="92" t="str">
        <f t="shared" si="3"/>
        <v>B</v>
      </c>
      <c r="AF46" s="93" t="str">
        <f t="shared" si="4"/>
        <v>BASSO</v>
      </c>
      <c r="AG46" s="118"/>
      <c r="AH46" s="119"/>
      <c r="AI46" s="119"/>
      <c r="AJ46" s="120"/>
      <c r="AK46" s="82"/>
      <c r="AL46" s="82"/>
      <c r="AM46" s="87">
        <f t="shared" si="19"/>
        <v>3</v>
      </c>
      <c r="AN46" s="87">
        <f t="shared" si="20"/>
        <v>1</v>
      </c>
      <c r="AO46" s="87">
        <f t="shared" si="21"/>
        <v>1</v>
      </c>
      <c r="AP46" s="87">
        <f t="shared" si="18"/>
      </c>
      <c r="AQ46" s="87">
        <f t="shared" si="18"/>
        <v>1</v>
      </c>
      <c r="AR46" s="87">
        <f t="shared" si="18"/>
      </c>
      <c r="AS46" s="87">
        <f t="shared" si="18"/>
        <v>1</v>
      </c>
      <c r="AT46" s="87">
        <f t="shared" si="18"/>
        <v>1</v>
      </c>
      <c r="AU46" s="87">
        <f t="shared" si="18"/>
      </c>
      <c r="AV46" s="88">
        <f t="shared" si="6"/>
        <v>8</v>
      </c>
      <c r="AW46" s="87">
        <f t="shared" si="7"/>
      </c>
      <c r="AX46" s="87">
        <f t="shared" si="7"/>
      </c>
      <c r="AY46" s="87">
        <f t="shared" si="7"/>
      </c>
      <c r="AZ46" s="87">
        <f t="shared" si="7"/>
      </c>
      <c r="BA46" s="88">
        <f t="shared" si="8"/>
        <v>0</v>
      </c>
      <c r="BB46" s="89">
        <f t="shared" si="9"/>
        <v>2</v>
      </c>
      <c r="BC46" s="89">
        <f t="shared" si="10"/>
        <v>1</v>
      </c>
      <c r="BD46" s="90">
        <f t="shared" si="11"/>
        <v>3</v>
      </c>
      <c r="BE46" s="82"/>
      <c r="BF46" s="82"/>
      <c r="BG46" s="82"/>
      <c r="BH46" s="82"/>
      <c r="BI46" s="82"/>
      <c r="BJ46" s="82"/>
      <c r="BK46" s="82"/>
      <c r="BL46" s="82"/>
    </row>
    <row r="47" spans="1:64" ht="42.75" customHeight="1">
      <c r="A47" s="152"/>
      <c r="B47" s="104">
        <v>2</v>
      </c>
      <c r="C47" s="51" t="s">
        <v>114</v>
      </c>
      <c r="D47" s="50">
        <v>5</v>
      </c>
      <c r="E47" s="50">
        <v>4</v>
      </c>
      <c r="F47" s="50">
        <v>4</v>
      </c>
      <c r="G47" s="50">
        <v>5</v>
      </c>
      <c r="H47" s="50">
        <v>4</v>
      </c>
      <c r="I47" s="50">
        <v>4</v>
      </c>
      <c r="J47" s="58">
        <f t="shared" si="13"/>
        <v>4.333333333333333</v>
      </c>
      <c r="K47" s="50">
        <v>4</v>
      </c>
      <c r="L47" s="50">
        <v>4</v>
      </c>
      <c r="M47" s="50">
        <v>4</v>
      </c>
      <c r="N47" s="50">
        <v>4</v>
      </c>
      <c r="O47" s="57">
        <f t="shared" si="14"/>
        <v>4</v>
      </c>
      <c r="P47" s="64">
        <f t="shared" si="15"/>
        <v>17.333333333333332</v>
      </c>
      <c r="Q47" s="91" t="s">
        <v>210</v>
      </c>
      <c r="R47" s="91" t="s">
        <v>23</v>
      </c>
      <c r="S47" s="91" t="s">
        <v>23</v>
      </c>
      <c r="T47" s="91"/>
      <c r="U47" s="91" t="s">
        <v>23</v>
      </c>
      <c r="V47" s="91"/>
      <c r="W47" s="91" t="s">
        <v>23</v>
      </c>
      <c r="X47" s="91" t="s">
        <v>23</v>
      </c>
      <c r="Y47" s="91"/>
      <c r="Z47" s="92" t="str">
        <f t="shared" si="12"/>
        <v>B</v>
      </c>
      <c r="AA47" s="91"/>
      <c r="AB47" s="91"/>
      <c r="AC47" s="91"/>
      <c r="AD47" s="91"/>
      <c r="AE47" s="92" t="str">
        <f t="shared" si="3"/>
        <v>B</v>
      </c>
      <c r="AF47" s="93" t="str">
        <f t="shared" si="4"/>
        <v>MINIMO</v>
      </c>
      <c r="AG47" s="118"/>
      <c r="AH47" s="119"/>
      <c r="AI47" s="119"/>
      <c r="AJ47" s="120"/>
      <c r="AK47" s="82" t="s">
        <v>216</v>
      </c>
      <c r="AL47" s="82"/>
      <c r="AM47" s="87">
        <f t="shared" si="19"/>
        <v>2</v>
      </c>
      <c r="AN47" s="87">
        <f t="shared" si="20"/>
        <v>1</v>
      </c>
      <c r="AO47" s="87">
        <f t="shared" si="21"/>
        <v>1</v>
      </c>
      <c r="AP47" s="87">
        <f t="shared" si="18"/>
      </c>
      <c r="AQ47" s="87">
        <f t="shared" si="18"/>
        <v>1</v>
      </c>
      <c r="AR47" s="87">
        <f t="shared" si="18"/>
      </c>
      <c r="AS47" s="87">
        <f t="shared" si="18"/>
        <v>1</v>
      </c>
      <c r="AT47" s="87">
        <f t="shared" si="18"/>
        <v>1</v>
      </c>
      <c r="AU47" s="87">
        <f t="shared" si="18"/>
      </c>
      <c r="AV47" s="88">
        <f aca="true" t="shared" si="22" ref="AV47:AV79">SUM(AM47:AU47)</f>
        <v>7</v>
      </c>
      <c r="AW47" s="87">
        <f aca="true" t="shared" si="23" ref="AW47:AZ79">IF(AA47="A",3,(IF(AA47="M",2,(IF(AA47="B",1,"")))))</f>
      </c>
      <c r="AX47" s="87">
        <f t="shared" si="23"/>
      </c>
      <c r="AY47" s="87">
        <f t="shared" si="23"/>
      </c>
      <c r="AZ47" s="87">
        <f t="shared" si="23"/>
      </c>
      <c r="BA47" s="88">
        <f t="shared" si="8"/>
        <v>0</v>
      </c>
      <c r="BB47" s="89">
        <f t="shared" si="9"/>
        <v>1</v>
      </c>
      <c r="BC47" s="89">
        <f t="shared" si="10"/>
        <v>1</v>
      </c>
      <c r="BD47" s="90">
        <f t="shared" si="11"/>
        <v>2</v>
      </c>
      <c r="BE47" s="82"/>
      <c r="BF47" s="82"/>
      <c r="BG47" s="82"/>
      <c r="BH47" s="82"/>
      <c r="BI47" s="82"/>
      <c r="BJ47" s="82"/>
      <c r="BK47" s="82"/>
      <c r="BL47" s="82"/>
    </row>
    <row r="48" spans="1:64" ht="42.75" customHeight="1">
      <c r="A48" s="152"/>
      <c r="B48" s="103">
        <v>3</v>
      </c>
      <c r="C48" s="51" t="s">
        <v>115</v>
      </c>
      <c r="D48" s="50">
        <v>5</v>
      </c>
      <c r="E48" s="50">
        <v>4</v>
      </c>
      <c r="F48" s="50">
        <v>4</v>
      </c>
      <c r="G48" s="50">
        <v>5</v>
      </c>
      <c r="H48" s="50">
        <v>4</v>
      </c>
      <c r="I48" s="50">
        <v>4</v>
      </c>
      <c r="J48" s="58">
        <f t="shared" si="13"/>
        <v>4.333333333333333</v>
      </c>
      <c r="K48" s="50">
        <v>4</v>
      </c>
      <c r="L48" s="50">
        <v>4</v>
      </c>
      <c r="M48" s="50">
        <v>4</v>
      </c>
      <c r="N48" s="50">
        <v>4</v>
      </c>
      <c r="O48" s="57">
        <f t="shared" si="14"/>
        <v>4</v>
      </c>
      <c r="P48" s="64">
        <f t="shared" si="15"/>
        <v>17.333333333333332</v>
      </c>
      <c r="Q48" s="91" t="s">
        <v>18</v>
      </c>
      <c r="R48" s="91" t="s">
        <v>210</v>
      </c>
      <c r="S48" s="91" t="s">
        <v>23</v>
      </c>
      <c r="T48" s="91"/>
      <c r="U48" s="91" t="s">
        <v>23</v>
      </c>
      <c r="V48" s="91"/>
      <c r="W48" s="91" t="s">
        <v>210</v>
      </c>
      <c r="X48" s="91" t="s">
        <v>23</v>
      </c>
      <c r="Y48" s="91"/>
      <c r="Z48" s="92" t="str">
        <f t="shared" si="12"/>
        <v>M</v>
      </c>
      <c r="AA48" s="91"/>
      <c r="AB48" s="91"/>
      <c r="AC48" s="91"/>
      <c r="AD48" s="91"/>
      <c r="AE48" s="92" t="str">
        <f t="shared" si="3"/>
        <v>B</v>
      </c>
      <c r="AF48" s="93" t="str">
        <f t="shared" si="4"/>
        <v>BASSO</v>
      </c>
      <c r="AG48" s="118"/>
      <c r="AH48" s="119"/>
      <c r="AI48" s="119"/>
      <c r="AJ48" s="120"/>
      <c r="AK48" s="82"/>
      <c r="AL48" s="82"/>
      <c r="AM48" s="87">
        <f t="shared" si="19"/>
        <v>3</v>
      </c>
      <c r="AN48" s="87">
        <f t="shared" si="20"/>
        <v>2</v>
      </c>
      <c r="AO48" s="87">
        <f t="shared" si="21"/>
        <v>1</v>
      </c>
      <c r="AP48" s="87">
        <f t="shared" si="18"/>
      </c>
      <c r="AQ48" s="87">
        <f t="shared" si="18"/>
        <v>1</v>
      </c>
      <c r="AR48" s="87">
        <f t="shared" si="18"/>
      </c>
      <c r="AS48" s="87">
        <f t="shared" si="18"/>
        <v>2</v>
      </c>
      <c r="AT48" s="87">
        <f t="shared" si="18"/>
        <v>1</v>
      </c>
      <c r="AU48" s="87">
        <f t="shared" si="18"/>
      </c>
      <c r="AV48" s="88">
        <f t="shared" si="22"/>
        <v>10</v>
      </c>
      <c r="AW48" s="87">
        <f t="shared" si="23"/>
      </c>
      <c r="AX48" s="87">
        <f t="shared" si="23"/>
      </c>
      <c r="AY48" s="87">
        <f t="shared" si="23"/>
      </c>
      <c r="AZ48" s="87">
        <f t="shared" si="23"/>
      </c>
      <c r="BA48" s="88">
        <f t="shared" si="8"/>
        <v>0</v>
      </c>
      <c r="BB48" s="89">
        <f t="shared" si="9"/>
        <v>2</v>
      </c>
      <c r="BC48" s="89">
        <f t="shared" si="10"/>
        <v>1</v>
      </c>
      <c r="BD48" s="90">
        <f t="shared" si="11"/>
        <v>3</v>
      </c>
      <c r="BE48" s="82"/>
      <c r="BF48" s="82"/>
      <c r="BG48" s="82"/>
      <c r="BH48" s="82"/>
      <c r="BI48" s="82"/>
      <c r="BJ48" s="82"/>
      <c r="BK48" s="82"/>
      <c r="BL48" s="82"/>
    </row>
    <row r="49" spans="1:64" ht="42.75" customHeight="1">
      <c r="A49" s="152"/>
      <c r="B49" s="104">
        <v>4</v>
      </c>
      <c r="C49" s="51" t="s">
        <v>116</v>
      </c>
      <c r="D49" s="50">
        <v>5</v>
      </c>
      <c r="E49" s="50">
        <v>4</v>
      </c>
      <c r="F49" s="50">
        <v>4</v>
      </c>
      <c r="G49" s="50">
        <v>3</v>
      </c>
      <c r="H49" s="50">
        <v>4</v>
      </c>
      <c r="I49" s="50">
        <v>4</v>
      </c>
      <c r="J49" s="58">
        <f t="shared" si="13"/>
        <v>4</v>
      </c>
      <c r="K49" s="50">
        <v>4</v>
      </c>
      <c r="L49" s="50">
        <v>4</v>
      </c>
      <c r="M49" s="50">
        <v>4</v>
      </c>
      <c r="N49" s="50">
        <v>4</v>
      </c>
      <c r="O49" s="57">
        <f t="shared" si="14"/>
        <v>4</v>
      </c>
      <c r="P49" s="64">
        <f t="shared" si="15"/>
        <v>16</v>
      </c>
      <c r="Q49" s="91" t="s">
        <v>18</v>
      </c>
      <c r="R49" s="91" t="s">
        <v>210</v>
      </c>
      <c r="S49" s="91" t="s">
        <v>23</v>
      </c>
      <c r="T49" s="91"/>
      <c r="U49" s="91" t="s">
        <v>23</v>
      </c>
      <c r="V49" s="91"/>
      <c r="W49" s="91" t="s">
        <v>210</v>
      </c>
      <c r="X49" s="91" t="s">
        <v>23</v>
      </c>
      <c r="Y49" s="91"/>
      <c r="Z49" s="92" t="str">
        <f t="shared" si="12"/>
        <v>M</v>
      </c>
      <c r="AA49" s="91"/>
      <c r="AB49" s="91"/>
      <c r="AC49" s="91"/>
      <c r="AD49" s="91"/>
      <c r="AE49" s="92" t="str">
        <f t="shared" si="3"/>
        <v>B</v>
      </c>
      <c r="AF49" s="93" t="str">
        <f t="shared" si="4"/>
        <v>BASSO</v>
      </c>
      <c r="AG49" s="118"/>
      <c r="AH49" s="119"/>
      <c r="AI49" s="119"/>
      <c r="AJ49" s="120"/>
      <c r="AK49" s="82"/>
      <c r="AL49" s="82"/>
      <c r="AM49" s="87">
        <f t="shared" si="19"/>
        <v>3</v>
      </c>
      <c r="AN49" s="87">
        <f t="shared" si="20"/>
        <v>2</v>
      </c>
      <c r="AO49" s="87">
        <f t="shared" si="21"/>
        <v>1</v>
      </c>
      <c r="AP49" s="87">
        <f t="shared" si="18"/>
      </c>
      <c r="AQ49" s="87">
        <f t="shared" si="18"/>
        <v>1</v>
      </c>
      <c r="AR49" s="87">
        <f t="shared" si="18"/>
      </c>
      <c r="AS49" s="87">
        <f t="shared" si="18"/>
        <v>2</v>
      </c>
      <c r="AT49" s="87">
        <f t="shared" si="18"/>
        <v>1</v>
      </c>
      <c r="AU49" s="87">
        <f t="shared" si="18"/>
      </c>
      <c r="AV49" s="88">
        <f t="shared" si="22"/>
        <v>10</v>
      </c>
      <c r="AW49" s="87">
        <f t="shared" si="23"/>
      </c>
      <c r="AX49" s="87">
        <f t="shared" si="23"/>
      </c>
      <c r="AY49" s="87">
        <f t="shared" si="23"/>
      </c>
      <c r="AZ49" s="87">
        <f t="shared" si="23"/>
      </c>
      <c r="BA49" s="88">
        <f t="shared" si="8"/>
        <v>0</v>
      </c>
      <c r="BB49" s="89">
        <f t="shared" si="9"/>
        <v>2</v>
      </c>
      <c r="BC49" s="89">
        <f t="shared" si="10"/>
        <v>1</v>
      </c>
      <c r="BD49" s="90">
        <f t="shared" si="11"/>
        <v>3</v>
      </c>
      <c r="BE49" s="82"/>
      <c r="BF49" s="82"/>
      <c r="BG49" s="82"/>
      <c r="BH49" s="82"/>
      <c r="BI49" s="82"/>
      <c r="BJ49" s="82"/>
      <c r="BK49" s="82"/>
      <c r="BL49" s="82"/>
    </row>
    <row r="50" spans="1:64" ht="42.75" customHeight="1">
      <c r="A50" s="152"/>
      <c r="B50" s="103">
        <v>5</v>
      </c>
      <c r="C50" s="51" t="s">
        <v>117</v>
      </c>
      <c r="D50" s="50">
        <v>5</v>
      </c>
      <c r="E50" s="50">
        <v>4</v>
      </c>
      <c r="F50" s="50">
        <v>4</v>
      </c>
      <c r="G50" s="50">
        <v>3</v>
      </c>
      <c r="H50" s="50">
        <v>4</v>
      </c>
      <c r="I50" s="50">
        <v>4</v>
      </c>
      <c r="J50" s="58">
        <f t="shared" si="13"/>
        <v>4</v>
      </c>
      <c r="K50" s="50">
        <v>4</v>
      </c>
      <c r="L50" s="50">
        <v>4</v>
      </c>
      <c r="M50" s="50">
        <v>4</v>
      </c>
      <c r="N50" s="50">
        <v>4</v>
      </c>
      <c r="O50" s="57">
        <f t="shared" si="14"/>
        <v>4</v>
      </c>
      <c r="P50" s="64">
        <f t="shared" si="15"/>
        <v>16</v>
      </c>
      <c r="Q50" s="91" t="s">
        <v>18</v>
      </c>
      <c r="R50" s="91" t="s">
        <v>210</v>
      </c>
      <c r="S50" s="91" t="s">
        <v>23</v>
      </c>
      <c r="T50" s="91"/>
      <c r="U50" s="91" t="s">
        <v>23</v>
      </c>
      <c r="V50" s="91"/>
      <c r="W50" s="91" t="s">
        <v>210</v>
      </c>
      <c r="X50" s="91" t="s">
        <v>23</v>
      </c>
      <c r="Y50" s="91"/>
      <c r="Z50" s="92" t="str">
        <f t="shared" si="12"/>
        <v>M</v>
      </c>
      <c r="AA50" s="91"/>
      <c r="AB50" s="91"/>
      <c r="AC50" s="91"/>
      <c r="AD50" s="91"/>
      <c r="AE50" s="92" t="str">
        <f t="shared" si="3"/>
        <v>B</v>
      </c>
      <c r="AF50" s="93" t="str">
        <f t="shared" si="4"/>
        <v>BASSO</v>
      </c>
      <c r="AG50" s="118"/>
      <c r="AH50" s="119"/>
      <c r="AI50" s="119"/>
      <c r="AJ50" s="120"/>
      <c r="AK50" s="82"/>
      <c r="AL50" s="82"/>
      <c r="AM50" s="87">
        <f t="shared" si="19"/>
        <v>3</v>
      </c>
      <c r="AN50" s="87">
        <f t="shared" si="20"/>
        <v>2</v>
      </c>
      <c r="AO50" s="87">
        <f t="shared" si="21"/>
        <v>1</v>
      </c>
      <c r="AP50" s="87">
        <f t="shared" si="18"/>
      </c>
      <c r="AQ50" s="87">
        <f t="shared" si="18"/>
        <v>1</v>
      </c>
      <c r="AR50" s="87">
        <f t="shared" si="18"/>
      </c>
      <c r="AS50" s="87">
        <f t="shared" si="18"/>
        <v>2</v>
      </c>
      <c r="AT50" s="87">
        <f t="shared" si="18"/>
        <v>1</v>
      </c>
      <c r="AU50" s="87">
        <f t="shared" si="18"/>
      </c>
      <c r="AV50" s="88">
        <f t="shared" si="22"/>
        <v>10</v>
      </c>
      <c r="AW50" s="87">
        <f t="shared" si="23"/>
      </c>
      <c r="AX50" s="87">
        <f t="shared" si="23"/>
      </c>
      <c r="AY50" s="87">
        <f t="shared" si="23"/>
      </c>
      <c r="AZ50" s="87">
        <f t="shared" si="23"/>
      </c>
      <c r="BA50" s="88">
        <f t="shared" si="8"/>
        <v>0</v>
      </c>
      <c r="BB50" s="89">
        <f t="shared" si="9"/>
        <v>2</v>
      </c>
      <c r="BC50" s="89">
        <f t="shared" si="10"/>
        <v>1</v>
      </c>
      <c r="BD50" s="90">
        <f t="shared" si="11"/>
        <v>3</v>
      </c>
      <c r="BE50" s="82"/>
      <c r="BF50" s="82"/>
      <c r="BG50" s="82"/>
      <c r="BH50" s="82"/>
      <c r="BI50" s="82"/>
      <c r="BJ50" s="82"/>
      <c r="BK50" s="82"/>
      <c r="BL50" s="82"/>
    </row>
    <row r="51" spans="1:64" ht="42.75" customHeight="1">
      <c r="A51" s="152"/>
      <c r="B51" s="104">
        <v>6</v>
      </c>
      <c r="C51" s="51" t="s">
        <v>118</v>
      </c>
      <c r="D51" s="50">
        <v>5</v>
      </c>
      <c r="E51" s="50">
        <v>4</v>
      </c>
      <c r="F51" s="50">
        <v>4</v>
      </c>
      <c r="G51" s="50">
        <v>3</v>
      </c>
      <c r="H51" s="50">
        <v>4</v>
      </c>
      <c r="I51" s="50">
        <v>4</v>
      </c>
      <c r="J51" s="58">
        <f t="shared" si="13"/>
        <v>4</v>
      </c>
      <c r="K51" s="50">
        <v>4</v>
      </c>
      <c r="L51" s="50">
        <v>4</v>
      </c>
      <c r="M51" s="50">
        <v>4</v>
      </c>
      <c r="N51" s="50">
        <v>4</v>
      </c>
      <c r="O51" s="57">
        <f t="shared" si="14"/>
        <v>4</v>
      </c>
      <c r="P51" s="64">
        <f t="shared" si="15"/>
        <v>16</v>
      </c>
      <c r="Q51" s="91" t="s">
        <v>18</v>
      </c>
      <c r="R51" s="91" t="s">
        <v>210</v>
      </c>
      <c r="S51" s="91" t="s">
        <v>23</v>
      </c>
      <c r="T51" s="91"/>
      <c r="U51" s="91" t="s">
        <v>23</v>
      </c>
      <c r="V51" s="91"/>
      <c r="W51" s="91" t="s">
        <v>210</v>
      </c>
      <c r="X51" s="91" t="s">
        <v>23</v>
      </c>
      <c r="Y51" s="91"/>
      <c r="Z51" s="92" t="str">
        <f t="shared" si="12"/>
        <v>M</v>
      </c>
      <c r="AA51" s="91"/>
      <c r="AB51" s="91"/>
      <c r="AC51" s="91"/>
      <c r="AD51" s="91"/>
      <c r="AE51" s="92" t="str">
        <f t="shared" si="3"/>
        <v>B</v>
      </c>
      <c r="AF51" s="93" t="str">
        <f t="shared" si="4"/>
        <v>BASSO</v>
      </c>
      <c r="AG51" s="118"/>
      <c r="AH51" s="119"/>
      <c r="AI51" s="119"/>
      <c r="AJ51" s="120"/>
      <c r="AK51" s="82"/>
      <c r="AL51" s="82"/>
      <c r="AM51" s="87">
        <f t="shared" si="19"/>
        <v>3</v>
      </c>
      <c r="AN51" s="87">
        <f t="shared" si="20"/>
        <v>2</v>
      </c>
      <c r="AO51" s="87">
        <f t="shared" si="21"/>
        <v>1</v>
      </c>
      <c r="AP51" s="87">
        <f t="shared" si="18"/>
      </c>
      <c r="AQ51" s="87">
        <f t="shared" si="18"/>
        <v>1</v>
      </c>
      <c r="AR51" s="87">
        <f t="shared" si="18"/>
      </c>
      <c r="AS51" s="87">
        <f t="shared" si="18"/>
        <v>2</v>
      </c>
      <c r="AT51" s="87">
        <f t="shared" si="18"/>
        <v>1</v>
      </c>
      <c r="AU51" s="87">
        <f t="shared" si="18"/>
      </c>
      <c r="AV51" s="88">
        <f t="shared" si="22"/>
        <v>10</v>
      </c>
      <c r="AW51" s="87">
        <f t="shared" si="23"/>
      </c>
      <c r="AX51" s="87">
        <f t="shared" si="23"/>
      </c>
      <c r="AY51" s="87">
        <f t="shared" si="23"/>
      </c>
      <c r="AZ51" s="87">
        <f t="shared" si="23"/>
      </c>
      <c r="BA51" s="88">
        <f t="shared" si="8"/>
        <v>0</v>
      </c>
      <c r="BB51" s="89">
        <f t="shared" si="9"/>
        <v>2</v>
      </c>
      <c r="BC51" s="89">
        <f t="shared" si="10"/>
        <v>1</v>
      </c>
      <c r="BD51" s="90">
        <f t="shared" si="11"/>
        <v>3</v>
      </c>
      <c r="BE51" s="82"/>
      <c r="BF51" s="82"/>
      <c r="BG51" s="82"/>
      <c r="BH51" s="82"/>
      <c r="BI51" s="82"/>
      <c r="BJ51" s="82"/>
      <c r="BK51" s="82"/>
      <c r="BL51" s="82"/>
    </row>
    <row r="52" spans="1:64" ht="42.75" customHeight="1">
      <c r="A52" s="152"/>
      <c r="B52" s="103">
        <v>7</v>
      </c>
      <c r="C52" s="51" t="s">
        <v>163</v>
      </c>
      <c r="D52" s="50">
        <v>5</v>
      </c>
      <c r="E52" s="50">
        <v>4</v>
      </c>
      <c r="F52" s="50">
        <v>4</v>
      </c>
      <c r="G52" s="50">
        <v>3</v>
      </c>
      <c r="H52" s="50">
        <v>4</v>
      </c>
      <c r="I52" s="50">
        <v>4</v>
      </c>
      <c r="J52" s="58">
        <f t="shared" si="13"/>
        <v>4</v>
      </c>
      <c r="K52" s="50">
        <v>4</v>
      </c>
      <c r="L52" s="50">
        <v>4</v>
      </c>
      <c r="M52" s="50">
        <v>4</v>
      </c>
      <c r="N52" s="50">
        <v>4</v>
      </c>
      <c r="O52" s="57">
        <f t="shared" si="14"/>
        <v>4</v>
      </c>
      <c r="P52" s="64">
        <f t="shared" si="15"/>
        <v>16</v>
      </c>
      <c r="Q52" s="91" t="s">
        <v>18</v>
      </c>
      <c r="R52" s="91" t="s">
        <v>23</v>
      </c>
      <c r="S52" s="91" t="s">
        <v>23</v>
      </c>
      <c r="T52" s="91"/>
      <c r="U52" s="91" t="s">
        <v>23</v>
      </c>
      <c r="V52" s="91"/>
      <c r="W52" s="91" t="s">
        <v>23</v>
      </c>
      <c r="X52" s="91" t="s">
        <v>23</v>
      </c>
      <c r="Y52" s="91"/>
      <c r="Z52" s="92" t="str">
        <f t="shared" si="12"/>
        <v>M</v>
      </c>
      <c r="AA52" s="91"/>
      <c r="AB52" s="91"/>
      <c r="AC52" s="91"/>
      <c r="AD52" s="91"/>
      <c r="AE52" s="92" t="str">
        <f t="shared" si="3"/>
        <v>B</v>
      </c>
      <c r="AF52" s="93" t="str">
        <f t="shared" si="4"/>
        <v>BASSO</v>
      </c>
      <c r="AG52" s="118"/>
      <c r="AH52" s="119"/>
      <c r="AI52" s="119"/>
      <c r="AJ52" s="120"/>
      <c r="AK52" s="82"/>
      <c r="AL52" s="82"/>
      <c r="AM52" s="87">
        <f t="shared" si="19"/>
        <v>3</v>
      </c>
      <c r="AN52" s="87">
        <f t="shared" si="20"/>
        <v>1</v>
      </c>
      <c r="AO52" s="87">
        <f t="shared" si="21"/>
        <v>1</v>
      </c>
      <c r="AP52" s="87">
        <f t="shared" si="18"/>
      </c>
      <c r="AQ52" s="87">
        <f t="shared" si="18"/>
        <v>1</v>
      </c>
      <c r="AR52" s="87">
        <f t="shared" si="18"/>
      </c>
      <c r="AS52" s="87">
        <f t="shared" si="18"/>
        <v>1</v>
      </c>
      <c r="AT52" s="87">
        <f t="shared" si="18"/>
        <v>1</v>
      </c>
      <c r="AU52" s="87">
        <f t="shared" si="18"/>
      </c>
      <c r="AV52" s="88">
        <f t="shared" si="22"/>
        <v>8</v>
      </c>
      <c r="AW52" s="87">
        <f t="shared" si="23"/>
      </c>
      <c r="AX52" s="87">
        <f t="shared" si="23"/>
      </c>
      <c r="AY52" s="87">
        <f t="shared" si="23"/>
      </c>
      <c r="AZ52" s="87">
        <f t="shared" si="23"/>
      </c>
      <c r="BA52" s="88">
        <f t="shared" si="8"/>
        <v>0</v>
      </c>
      <c r="BB52" s="89">
        <f t="shared" si="9"/>
        <v>2</v>
      </c>
      <c r="BC52" s="89">
        <f t="shared" si="10"/>
        <v>1</v>
      </c>
      <c r="BD52" s="90">
        <f t="shared" si="11"/>
        <v>3</v>
      </c>
      <c r="BE52" s="82"/>
      <c r="BF52" s="82"/>
      <c r="BG52" s="82"/>
      <c r="BH52" s="82"/>
      <c r="BI52" s="82"/>
      <c r="BJ52" s="82"/>
      <c r="BK52" s="82"/>
      <c r="BL52" s="82"/>
    </row>
    <row r="53" spans="1:64" ht="42.75" customHeight="1">
      <c r="A53" s="152"/>
      <c r="B53" s="103">
        <v>8</v>
      </c>
      <c r="C53" s="51" t="s">
        <v>164</v>
      </c>
      <c r="D53" s="50">
        <v>4</v>
      </c>
      <c r="E53" s="50">
        <v>5</v>
      </c>
      <c r="F53" s="50">
        <v>4</v>
      </c>
      <c r="G53" s="50">
        <v>5</v>
      </c>
      <c r="H53" s="50">
        <v>5</v>
      </c>
      <c r="I53" s="50">
        <v>5</v>
      </c>
      <c r="J53" s="58">
        <f t="shared" si="13"/>
        <v>4.666666666666667</v>
      </c>
      <c r="K53" s="50">
        <v>5</v>
      </c>
      <c r="L53" s="50">
        <v>5</v>
      </c>
      <c r="M53" s="50">
        <v>5</v>
      </c>
      <c r="N53" s="50">
        <v>4</v>
      </c>
      <c r="O53" s="57">
        <f t="shared" si="14"/>
        <v>4.75</v>
      </c>
      <c r="P53" s="64">
        <f t="shared" si="15"/>
        <v>22.166666666666668</v>
      </c>
      <c r="Q53" s="91" t="s">
        <v>18</v>
      </c>
      <c r="R53" s="91" t="s">
        <v>23</v>
      </c>
      <c r="S53" s="91" t="s">
        <v>23</v>
      </c>
      <c r="T53" s="91"/>
      <c r="U53" s="91" t="s">
        <v>23</v>
      </c>
      <c r="V53" s="91"/>
      <c r="W53" s="91" t="s">
        <v>210</v>
      </c>
      <c r="X53" s="91" t="s">
        <v>210</v>
      </c>
      <c r="Y53" s="91"/>
      <c r="Z53" s="92" t="str">
        <f t="shared" si="12"/>
        <v>M</v>
      </c>
      <c r="AA53" s="91"/>
      <c r="AB53" s="91"/>
      <c r="AC53" s="91"/>
      <c r="AD53" s="91"/>
      <c r="AE53" s="92" t="str">
        <f t="shared" si="3"/>
        <v>B</v>
      </c>
      <c r="AF53" s="93" t="str">
        <f t="shared" si="4"/>
        <v>BASSO</v>
      </c>
      <c r="AG53" s="118"/>
      <c r="AH53" s="119"/>
      <c r="AI53" s="119"/>
      <c r="AJ53" s="120"/>
      <c r="AK53" s="82"/>
      <c r="AL53" s="82"/>
      <c r="AM53" s="87">
        <f t="shared" si="19"/>
        <v>3</v>
      </c>
      <c r="AN53" s="87">
        <f t="shared" si="20"/>
        <v>1</v>
      </c>
      <c r="AO53" s="87">
        <f t="shared" si="21"/>
        <v>1</v>
      </c>
      <c r="AP53" s="87">
        <f t="shared" si="18"/>
      </c>
      <c r="AQ53" s="87">
        <f t="shared" si="18"/>
        <v>1</v>
      </c>
      <c r="AR53" s="87">
        <f t="shared" si="18"/>
      </c>
      <c r="AS53" s="87">
        <f t="shared" si="18"/>
        <v>2</v>
      </c>
      <c r="AT53" s="87">
        <f t="shared" si="18"/>
        <v>2</v>
      </c>
      <c r="AU53" s="87">
        <f t="shared" si="18"/>
      </c>
      <c r="AV53" s="88">
        <f t="shared" si="22"/>
        <v>10</v>
      </c>
      <c r="AW53" s="87">
        <f t="shared" si="23"/>
      </c>
      <c r="AX53" s="87">
        <f t="shared" si="23"/>
      </c>
      <c r="AY53" s="87">
        <f t="shared" si="23"/>
      </c>
      <c r="AZ53" s="87">
        <f t="shared" si="23"/>
      </c>
      <c r="BA53" s="88">
        <f t="shared" si="8"/>
        <v>0</v>
      </c>
      <c r="BB53" s="89">
        <f t="shared" si="9"/>
        <v>2</v>
      </c>
      <c r="BC53" s="89">
        <f t="shared" si="10"/>
        <v>1</v>
      </c>
      <c r="BD53" s="90">
        <f t="shared" si="11"/>
        <v>3</v>
      </c>
      <c r="BE53" s="82"/>
      <c r="BF53" s="82"/>
      <c r="BG53" s="82"/>
      <c r="BH53" s="82"/>
      <c r="BI53" s="82"/>
      <c r="BJ53" s="82"/>
      <c r="BK53" s="82"/>
      <c r="BL53" s="82"/>
    </row>
    <row r="54" spans="1:64" ht="42.75" customHeight="1">
      <c r="A54" s="152"/>
      <c r="B54" s="104">
        <v>9</v>
      </c>
      <c r="C54" s="51" t="s">
        <v>165</v>
      </c>
      <c r="D54" s="50">
        <v>5</v>
      </c>
      <c r="E54" s="50">
        <v>4</v>
      </c>
      <c r="F54" s="50">
        <v>2</v>
      </c>
      <c r="G54" s="50">
        <v>2</v>
      </c>
      <c r="H54" s="50">
        <v>3</v>
      </c>
      <c r="I54" s="50">
        <v>5</v>
      </c>
      <c r="J54" s="58">
        <f t="shared" si="13"/>
        <v>3.5</v>
      </c>
      <c r="K54" s="50">
        <v>2</v>
      </c>
      <c r="L54" s="50">
        <v>2</v>
      </c>
      <c r="M54" s="50">
        <v>5</v>
      </c>
      <c r="N54" s="50">
        <v>4</v>
      </c>
      <c r="O54" s="57">
        <f t="shared" si="14"/>
        <v>3.25</v>
      </c>
      <c r="P54" s="64">
        <f t="shared" si="15"/>
        <v>11.375</v>
      </c>
      <c r="Q54" s="91" t="s">
        <v>210</v>
      </c>
      <c r="R54" s="91" t="s">
        <v>18</v>
      </c>
      <c r="S54" s="91" t="s">
        <v>23</v>
      </c>
      <c r="T54" s="91"/>
      <c r="U54" s="91" t="s">
        <v>23</v>
      </c>
      <c r="V54" s="91"/>
      <c r="W54" s="91" t="s">
        <v>210</v>
      </c>
      <c r="X54" s="91" t="s">
        <v>210</v>
      </c>
      <c r="Y54" s="91"/>
      <c r="Z54" s="92" t="str">
        <f t="shared" si="12"/>
        <v>M</v>
      </c>
      <c r="AA54" s="91"/>
      <c r="AB54" s="91"/>
      <c r="AC54" s="91"/>
      <c r="AD54" s="91"/>
      <c r="AE54" s="92" t="str">
        <f t="shared" si="3"/>
        <v>B</v>
      </c>
      <c r="AF54" s="93" t="str">
        <f t="shared" si="4"/>
        <v>BASSO</v>
      </c>
      <c r="AG54" s="118"/>
      <c r="AH54" s="119"/>
      <c r="AI54" s="119"/>
      <c r="AJ54" s="120"/>
      <c r="AK54" s="82"/>
      <c r="AL54" s="82"/>
      <c r="AM54" s="87">
        <f t="shared" si="19"/>
        <v>2</v>
      </c>
      <c r="AN54" s="87">
        <f t="shared" si="20"/>
        <v>3</v>
      </c>
      <c r="AO54" s="87">
        <f t="shared" si="21"/>
        <v>1</v>
      </c>
      <c r="AP54" s="87">
        <f t="shared" si="18"/>
      </c>
      <c r="AQ54" s="87">
        <f t="shared" si="18"/>
        <v>1</v>
      </c>
      <c r="AR54" s="87">
        <f t="shared" si="18"/>
      </c>
      <c r="AS54" s="87">
        <f t="shared" si="18"/>
        <v>2</v>
      </c>
      <c r="AT54" s="87">
        <f t="shared" si="18"/>
        <v>2</v>
      </c>
      <c r="AU54" s="87">
        <f t="shared" si="18"/>
      </c>
      <c r="AV54" s="88">
        <f t="shared" si="22"/>
        <v>11</v>
      </c>
      <c r="AW54" s="87">
        <f t="shared" si="23"/>
      </c>
      <c r="AX54" s="87">
        <f t="shared" si="23"/>
      </c>
      <c r="AY54" s="87">
        <f t="shared" si="23"/>
      </c>
      <c r="AZ54" s="87">
        <f t="shared" si="23"/>
      </c>
      <c r="BA54" s="88">
        <f t="shared" si="8"/>
        <v>0</v>
      </c>
      <c r="BB54" s="89">
        <f t="shared" si="9"/>
        <v>2</v>
      </c>
      <c r="BC54" s="89">
        <f t="shared" si="10"/>
        <v>1</v>
      </c>
      <c r="BD54" s="90">
        <f t="shared" si="11"/>
        <v>3</v>
      </c>
      <c r="BE54" s="82"/>
      <c r="BF54" s="82"/>
      <c r="BG54" s="82"/>
      <c r="BH54" s="82"/>
      <c r="BI54" s="82"/>
      <c r="BJ54" s="82"/>
      <c r="BK54" s="82"/>
      <c r="BL54" s="82"/>
    </row>
    <row r="55" spans="1:64" ht="42.75" customHeight="1">
      <c r="A55" s="152"/>
      <c r="B55" s="103">
        <v>10</v>
      </c>
      <c r="C55" s="51" t="s">
        <v>166</v>
      </c>
      <c r="D55" s="50">
        <v>4</v>
      </c>
      <c r="E55" s="50">
        <v>5</v>
      </c>
      <c r="F55" s="50">
        <v>5</v>
      </c>
      <c r="G55" s="50">
        <v>5</v>
      </c>
      <c r="H55" s="50">
        <v>5</v>
      </c>
      <c r="I55" s="50">
        <v>5</v>
      </c>
      <c r="J55" s="58">
        <f t="shared" si="13"/>
        <v>4.833333333333333</v>
      </c>
      <c r="K55" s="50">
        <v>5</v>
      </c>
      <c r="L55" s="50">
        <v>4</v>
      </c>
      <c r="M55" s="50">
        <v>5</v>
      </c>
      <c r="N55" s="50">
        <v>5</v>
      </c>
      <c r="O55" s="57">
        <f t="shared" si="14"/>
        <v>4.75</v>
      </c>
      <c r="P55" s="64">
        <f t="shared" si="15"/>
        <v>22.958333333333332</v>
      </c>
      <c r="Q55" s="91" t="s">
        <v>18</v>
      </c>
      <c r="R55" s="91" t="s">
        <v>23</v>
      </c>
      <c r="S55" s="91" t="s">
        <v>23</v>
      </c>
      <c r="T55" s="91"/>
      <c r="U55" s="91" t="s">
        <v>23</v>
      </c>
      <c r="V55" s="91"/>
      <c r="W55" s="91" t="s">
        <v>210</v>
      </c>
      <c r="X55" s="91" t="s">
        <v>210</v>
      </c>
      <c r="Y55" s="91"/>
      <c r="Z55" s="92" t="str">
        <f t="shared" si="12"/>
        <v>M</v>
      </c>
      <c r="AA55" s="91"/>
      <c r="AB55" s="91"/>
      <c r="AC55" s="91"/>
      <c r="AD55" s="91"/>
      <c r="AE55" s="92" t="str">
        <f t="shared" si="3"/>
        <v>B</v>
      </c>
      <c r="AF55" s="93" t="str">
        <f t="shared" si="4"/>
        <v>BASSO</v>
      </c>
      <c r="AG55" s="118"/>
      <c r="AH55" s="119"/>
      <c r="AI55" s="119"/>
      <c r="AJ55" s="120"/>
      <c r="AK55" s="82"/>
      <c r="AL55" s="82"/>
      <c r="AM55" s="87">
        <f t="shared" si="19"/>
        <v>3</v>
      </c>
      <c r="AN55" s="87">
        <f t="shared" si="20"/>
        <v>1</v>
      </c>
      <c r="AO55" s="87">
        <f t="shared" si="21"/>
        <v>1</v>
      </c>
      <c r="AP55" s="87">
        <f t="shared" si="18"/>
      </c>
      <c r="AQ55" s="87">
        <f t="shared" si="18"/>
        <v>1</v>
      </c>
      <c r="AR55" s="87">
        <f t="shared" si="18"/>
      </c>
      <c r="AS55" s="87">
        <f t="shared" si="18"/>
        <v>2</v>
      </c>
      <c r="AT55" s="87">
        <f t="shared" si="18"/>
        <v>2</v>
      </c>
      <c r="AU55" s="87">
        <f t="shared" si="18"/>
      </c>
      <c r="AV55" s="88">
        <f t="shared" si="22"/>
        <v>10</v>
      </c>
      <c r="AW55" s="87">
        <f t="shared" si="23"/>
      </c>
      <c r="AX55" s="87">
        <f t="shared" si="23"/>
      </c>
      <c r="AY55" s="87">
        <f t="shared" si="23"/>
      </c>
      <c r="AZ55" s="87">
        <f t="shared" si="23"/>
      </c>
      <c r="BA55" s="88">
        <f t="shared" si="8"/>
        <v>0</v>
      </c>
      <c r="BB55" s="89">
        <f t="shared" si="9"/>
        <v>2</v>
      </c>
      <c r="BC55" s="89">
        <f t="shared" si="10"/>
        <v>1</v>
      </c>
      <c r="BD55" s="90">
        <f t="shared" si="11"/>
        <v>3</v>
      </c>
      <c r="BE55" s="82"/>
      <c r="BF55" s="82"/>
      <c r="BG55" s="82"/>
      <c r="BH55" s="82"/>
      <c r="BI55" s="82"/>
      <c r="BJ55" s="82"/>
      <c r="BK55" s="82"/>
      <c r="BL55" s="82"/>
    </row>
    <row r="56" spans="1:64" ht="42.75" customHeight="1">
      <c r="A56" s="152"/>
      <c r="B56" s="103">
        <v>11</v>
      </c>
      <c r="C56" s="51" t="s">
        <v>167</v>
      </c>
      <c r="D56" s="50">
        <v>5</v>
      </c>
      <c r="E56" s="50">
        <v>4</v>
      </c>
      <c r="F56" s="50">
        <v>2</v>
      </c>
      <c r="G56" s="50">
        <v>2</v>
      </c>
      <c r="H56" s="50">
        <v>3</v>
      </c>
      <c r="I56" s="50">
        <v>5</v>
      </c>
      <c r="J56" s="58">
        <f t="shared" si="13"/>
        <v>3.5</v>
      </c>
      <c r="K56" s="50">
        <v>2</v>
      </c>
      <c r="L56" s="50">
        <v>2</v>
      </c>
      <c r="M56" s="50">
        <v>5</v>
      </c>
      <c r="N56" s="50">
        <v>4</v>
      </c>
      <c r="O56" s="57">
        <f t="shared" si="14"/>
        <v>3.25</v>
      </c>
      <c r="P56" s="64">
        <f t="shared" si="15"/>
        <v>11.375</v>
      </c>
      <c r="Q56" s="91" t="s">
        <v>23</v>
      </c>
      <c r="R56" s="91" t="s">
        <v>23</v>
      </c>
      <c r="S56" s="91" t="s">
        <v>23</v>
      </c>
      <c r="T56" s="91"/>
      <c r="U56" s="91" t="s">
        <v>23</v>
      </c>
      <c r="V56" s="91"/>
      <c r="W56" s="91" t="s">
        <v>23</v>
      </c>
      <c r="X56" s="91" t="s">
        <v>23</v>
      </c>
      <c r="Y56" s="91"/>
      <c r="Z56" s="92" t="str">
        <f t="shared" si="12"/>
        <v>B</v>
      </c>
      <c r="AA56" s="91"/>
      <c r="AB56" s="91"/>
      <c r="AC56" s="91"/>
      <c r="AD56" s="91"/>
      <c r="AE56" s="92" t="str">
        <f t="shared" si="3"/>
        <v>B</v>
      </c>
      <c r="AF56" s="93" t="str">
        <f t="shared" si="4"/>
        <v>MINIMO</v>
      </c>
      <c r="AG56" s="118"/>
      <c r="AH56" s="119"/>
      <c r="AI56" s="119"/>
      <c r="AJ56" s="120"/>
      <c r="AK56" s="82"/>
      <c r="AL56" s="82"/>
      <c r="AM56" s="87">
        <f t="shared" si="19"/>
        <v>1</v>
      </c>
      <c r="AN56" s="87">
        <f t="shared" si="20"/>
        <v>1</v>
      </c>
      <c r="AO56" s="87">
        <f t="shared" si="21"/>
        <v>1</v>
      </c>
      <c r="AP56" s="87">
        <f t="shared" si="18"/>
      </c>
      <c r="AQ56" s="87">
        <f t="shared" si="18"/>
        <v>1</v>
      </c>
      <c r="AR56" s="87">
        <f t="shared" si="18"/>
      </c>
      <c r="AS56" s="87">
        <f t="shared" si="18"/>
        <v>1</v>
      </c>
      <c r="AT56" s="87">
        <f t="shared" si="18"/>
        <v>1</v>
      </c>
      <c r="AU56" s="87">
        <f t="shared" si="18"/>
      </c>
      <c r="AV56" s="88">
        <f t="shared" si="22"/>
        <v>6</v>
      </c>
      <c r="AW56" s="87">
        <f t="shared" si="23"/>
      </c>
      <c r="AX56" s="87">
        <f t="shared" si="23"/>
      </c>
      <c r="AY56" s="87">
        <f t="shared" si="23"/>
      </c>
      <c r="AZ56" s="87">
        <f t="shared" si="23"/>
      </c>
      <c r="BA56" s="88">
        <f t="shared" si="8"/>
        <v>0</v>
      </c>
      <c r="BB56" s="89">
        <f t="shared" si="9"/>
        <v>1</v>
      </c>
      <c r="BC56" s="89">
        <f t="shared" si="10"/>
        <v>1</v>
      </c>
      <c r="BD56" s="90">
        <f t="shared" si="11"/>
        <v>2</v>
      </c>
      <c r="BE56" s="82"/>
      <c r="BF56" s="82"/>
      <c r="BG56" s="82"/>
      <c r="BH56" s="82"/>
      <c r="BI56" s="82"/>
      <c r="BJ56" s="82"/>
      <c r="BK56" s="82"/>
      <c r="BL56" s="82"/>
    </row>
    <row r="57" spans="1:64" ht="52.5">
      <c r="A57" s="152"/>
      <c r="B57" s="104">
        <v>12</v>
      </c>
      <c r="C57" s="51" t="s">
        <v>168</v>
      </c>
      <c r="D57" s="50">
        <v>4</v>
      </c>
      <c r="E57" s="50">
        <v>4</v>
      </c>
      <c r="F57" s="50">
        <v>4</v>
      </c>
      <c r="G57" s="50">
        <v>3</v>
      </c>
      <c r="H57" s="50">
        <v>3</v>
      </c>
      <c r="I57" s="50">
        <v>4</v>
      </c>
      <c r="J57" s="58">
        <f t="shared" si="13"/>
        <v>3.6666666666666665</v>
      </c>
      <c r="K57" s="50">
        <v>4</v>
      </c>
      <c r="L57" s="50">
        <v>3</v>
      </c>
      <c r="M57" s="50">
        <v>4</v>
      </c>
      <c r="N57" s="50">
        <v>4</v>
      </c>
      <c r="O57" s="57">
        <f t="shared" si="14"/>
        <v>3.75</v>
      </c>
      <c r="P57" s="64">
        <f t="shared" si="15"/>
        <v>13.75</v>
      </c>
      <c r="Q57" s="91" t="s">
        <v>23</v>
      </c>
      <c r="R57" s="91" t="s">
        <v>23</v>
      </c>
      <c r="S57" s="91" t="s">
        <v>23</v>
      </c>
      <c r="T57" s="91"/>
      <c r="U57" s="91" t="s">
        <v>23</v>
      </c>
      <c r="V57" s="91"/>
      <c r="W57" s="91" t="s">
        <v>23</v>
      </c>
      <c r="X57" s="91" t="s">
        <v>210</v>
      </c>
      <c r="Y57" s="91"/>
      <c r="Z57" s="92" t="str">
        <f t="shared" si="12"/>
        <v>B</v>
      </c>
      <c r="AA57" s="91"/>
      <c r="AB57" s="91"/>
      <c r="AC57" s="91"/>
      <c r="AD57" s="91"/>
      <c r="AE57" s="92" t="str">
        <f t="shared" si="3"/>
        <v>B</v>
      </c>
      <c r="AF57" s="93" t="str">
        <f t="shared" si="4"/>
        <v>MINIMO</v>
      </c>
      <c r="AG57" s="118"/>
      <c r="AH57" s="119"/>
      <c r="AI57" s="119"/>
      <c r="AJ57" s="120"/>
      <c r="AK57" s="82"/>
      <c r="AL57" s="82"/>
      <c r="AM57" s="87">
        <f t="shared" si="19"/>
        <v>1</v>
      </c>
      <c r="AN57" s="87">
        <f t="shared" si="20"/>
        <v>1</v>
      </c>
      <c r="AO57" s="87">
        <f t="shared" si="21"/>
        <v>1</v>
      </c>
      <c r="AP57" s="87">
        <f t="shared" si="18"/>
      </c>
      <c r="AQ57" s="87">
        <f t="shared" si="18"/>
        <v>1</v>
      </c>
      <c r="AR57" s="87">
        <f t="shared" si="18"/>
      </c>
      <c r="AS57" s="87">
        <f t="shared" si="18"/>
        <v>1</v>
      </c>
      <c r="AT57" s="87">
        <f t="shared" si="18"/>
        <v>2</v>
      </c>
      <c r="AU57" s="87">
        <f t="shared" si="18"/>
      </c>
      <c r="AV57" s="88">
        <f t="shared" si="22"/>
        <v>7</v>
      </c>
      <c r="AW57" s="87">
        <f t="shared" si="23"/>
      </c>
      <c r="AX57" s="87">
        <f t="shared" si="23"/>
      </c>
      <c r="AY57" s="87">
        <f t="shared" si="23"/>
      </c>
      <c r="AZ57" s="87">
        <f t="shared" si="23"/>
      </c>
      <c r="BA57" s="88">
        <f t="shared" si="8"/>
        <v>0</v>
      </c>
      <c r="BB57" s="89">
        <f t="shared" si="9"/>
        <v>1</v>
      </c>
      <c r="BC57" s="89">
        <f t="shared" si="10"/>
        <v>1</v>
      </c>
      <c r="BD57" s="90">
        <f t="shared" si="11"/>
        <v>2</v>
      </c>
      <c r="BE57" s="82"/>
      <c r="BF57" s="82"/>
      <c r="BG57" s="82"/>
      <c r="BH57" s="82"/>
      <c r="BI57" s="82"/>
      <c r="BJ57" s="82"/>
      <c r="BK57" s="82"/>
      <c r="BL57" s="82"/>
    </row>
    <row r="58" spans="1:64" ht="42.75" customHeight="1">
      <c r="A58" s="152"/>
      <c r="B58" s="103">
        <v>13</v>
      </c>
      <c r="C58" s="51" t="s">
        <v>169</v>
      </c>
      <c r="D58" s="50">
        <v>4</v>
      </c>
      <c r="E58" s="50">
        <v>4</v>
      </c>
      <c r="F58" s="50">
        <v>4</v>
      </c>
      <c r="G58" s="50">
        <v>5</v>
      </c>
      <c r="H58" s="50">
        <v>5</v>
      </c>
      <c r="I58" s="50">
        <v>4</v>
      </c>
      <c r="J58" s="58">
        <f t="shared" si="13"/>
        <v>4.333333333333333</v>
      </c>
      <c r="K58" s="50">
        <v>5</v>
      </c>
      <c r="L58" s="50">
        <v>4</v>
      </c>
      <c r="M58" s="50">
        <v>4</v>
      </c>
      <c r="N58" s="50">
        <v>4</v>
      </c>
      <c r="O58" s="57">
        <f t="shared" si="14"/>
        <v>4.25</v>
      </c>
      <c r="P58" s="64">
        <f t="shared" si="15"/>
        <v>18.416666666666664</v>
      </c>
      <c r="Q58" s="91" t="s">
        <v>23</v>
      </c>
      <c r="R58" s="91" t="s">
        <v>210</v>
      </c>
      <c r="S58" s="91" t="s">
        <v>23</v>
      </c>
      <c r="T58" s="91"/>
      <c r="U58" s="91" t="s">
        <v>23</v>
      </c>
      <c r="V58" s="91"/>
      <c r="W58" s="91" t="s">
        <v>23</v>
      </c>
      <c r="X58" s="91" t="s">
        <v>23</v>
      </c>
      <c r="Y58" s="91"/>
      <c r="Z58" s="92" t="str">
        <f t="shared" si="12"/>
        <v>B</v>
      </c>
      <c r="AA58" s="91"/>
      <c r="AB58" s="91"/>
      <c r="AC58" s="91"/>
      <c r="AD58" s="91"/>
      <c r="AE58" s="92" t="str">
        <f t="shared" si="3"/>
        <v>B</v>
      </c>
      <c r="AF58" s="93" t="str">
        <f t="shared" si="4"/>
        <v>MINIMO</v>
      </c>
      <c r="AG58" s="118"/>
      <c r="AH58" s="119"/>
      <c r="AI58" s="119"/>
      <c r="AJ58" s="120"/>
      <c r="AK58" s="82"/>
      <c r="AL58" s="82"/>
      <c r="AM58" s="87">
        <f t="shared" si="19"/>
        <v>1</v>
      </c>
      <c r="AN58" s="87">
        <f t="shared" si="20"/>
        <v>2</v>
      </c>
      <c r="AO58" s="87">
        <f t="shared" si="21"/>
        <v>1</v>
      </c>
      <c r="AP58" s="87">
        <f t="shared" si="18"/>
      </c>
      <c r="AQ58" s="87">
        <f t="shared" si="18"/>
        <v>1</v>
      </c>
      <c r="AR58" s="87">
        <f t="shared" si="18"/>
      </c>
      <c r="AS58" s="87">
        <f t="shared" si="18"/>
        <v>1</v>
      </c>
      <c r="AT58" s="87">
        <f t="shared" si="18"/>
        <v>1</v>
      </c>
      <c r="AU58" s="87">
        <f t="shared" si="18"/>
      </c>
      <c r="AV58" s="88">
        <f t="shared" si="22"/>
        <v>7</v>
      </c>
      <c r="AW58" s="87">
        <f t="shared" si="23"/>
      </c>
      <c r="AX58" s="87">
        <f t="shared" si="23"/>
      </c>
      <c r="AY58" s="87">
        <f t="shared" si="23"/>
      </c>
      <c r="AZ58" s="87">
        <f t="shared" si="23"/>
      </c>
      <c r="BA58" s="88">
        <f t="shared" si="8"/>
        <v>0</v>
      </c>
      <c r="BB58" s="89">
        <f t="shared" si="9"/>
        <v>1</v>
      </c>
      <c r="BC58" s="89">
        <f t="shared" si="10"/>
        <v>1</v>
      </c>
      <c r="BD58" s="90">
        <f t="shared" si="11"/>
        <v>2</v>
      </c>
      <c r="BE58" s="82"/>
      <c r="BF58" s="82"/>
      <c r="BG58" s="82"/>
      <c r="BH58" s="82"/>
      <c r="BI58" s="82"/>
      <c r="BJ58" s="82"/>
      <c r="BK58" s="82"/>
      <c r="BL58" s="82"/>
    </row>
    <row r="59" spans="1:64" ht="42.75" customHeight="1">
      <c r="A59" s="152"/>
      <c r="B59" s="103">
        <v>14</v>
      </c>
      <c r="C59" s="51" t="s">
        <v>170</v>
      </c>
      <c r="D59" s="50">
        <v>4</v>
      </c>
      <c r="E59" s="50">
        <v>4</v>
      </c>
      <c r="F59" s="50">
        <v>4</v>
      </c>
      <c r="G59" s="50">
        <v>5</v>
      </c>
      <c r="H59" s="50">
        <v>5</v>
      </c>
      <c r="I59" s="50">
        <v>4</v>
      </c>
      <c r="J59" s="58">
        <f t="shared" si="13"/>
        <v>4.333333333333333</v>
      </c>
      <c r="K59" s="50">
        <v>5</v>
      </c>
      <c r="L59" s="50">
        <v>4</v>
      </c>
      <c r="M59" s="50">
        <v>4</v>
      </c>
      <c r="N59" s="50">
        <v>4</v>
      </c>
      <c r="O59" s="57">
        <f t="shared" si="14"/>
        <v>4.25</v>
      </c>
      <c r="P59" s="64">
        <f t="shared" si="15"/>
        <v>18.416666666666664</v>
      </c>
      <c r="Q59" s="91" t="s">
        <v>23</v>
      </c>
      <c r="R59" s="91" t="s">
        <v>23</v>
      </c>
      <c r="S59" s="91" t="s">
        <v>23</v>
      </c>
      <c r="T59" s="91"/>
      <c r="U59" s="91" t="s">
        <v>23</v>
      </c>
      <c r="V59" s="91"/>
      <c r="W59" s="91" t="s">
        <v>23</v>
      </c>
      <c r="X59" s="91" t="s">
        <v>23</v>
      </c>
      <c r="Y59" s="91"/>
      <c r="Z59" s="92" t="str">
        <f t="shared" si="12"/>
        <v>B</v>
      </c>
      <c r="AA59" s="91"/>
      <c r="AB59" s="91"/>
      <c r="AC59" s="91"/>
      <c r="AD59" s="91"/>
      <c r="AE59" s="92" t="str">
        <f t="shared" si="3"/>
        <v>B</v>
      </c>
      <c r="AF59" s="93" t="str">
        <f t="shared" si="4"/>
        <v>MINIMO</v>
      </c>
      <c r="AG59" s="118"/>
      <c r="AH59" s="119"/>
      <c r="AI59" s="119"/>
      <c r="AJ59" s="120"/>
      <c r="AK59" s="82"/>
      <c r="AL59" s="82"/>
      <c r="AM59" s="87">
        <f t="shared" si="19"/>
        <v>1</v>
      </c>
      <c r="AN59" s="87">
        <f t="shared" si="20"/>
        <v>1</v>
      </c>
      <c r="AO59" s="87">
        <f t="shared" si="21"/>
        <v>1</v>
      </c>
      <c r="AP59" s="87">
        <f t="shared" si="18"/>
      </c>
      <c r="AQ59" s="87">
        <f t="shared" si="18"/>
        <v>1</v>
      </c>
      <c r="AR59" s="87">
        <f t="shared" si="18"/>
      </c>
      <c r="AS59" s="87">
        <f t="shared" si="18"/>
        <v>1</v>
      </c>
      <c r="AT59" s="87">
        <f t="shared" si="18"/>
        <v>1</v>
      </c>
      <c r="AU59" s="87">
        <f t="shared" si="18"/>
      </c>
      <c r="AV59" s="88">
        <f t="shared" si="22"/>
        <v>6</v>
      </c>
      <c r="AW59" s="87">
        <f t="shared" si="23"/>
      </c>
      <c r="AX59" s="87">
        <f t="shared" si="23"/>
      </c>
      <c r="AY59" s="87">
        <f t="shared" si="23"/>
      </c>
      <c r="AZ59" s="87">
        <f t="shared" si="23"/>
      </c>
      <c r="BA59" s="88">
        <f t="shared" si="8"/>
        <v>0</v>
      </c>
      <c r="BB59" s="89">
        <f t="shared" si="9"/>
        <v>1</v>
      </c>
      <c r="BC59" s="89">
        <f t="shared" si="10"/>
        <v>1</v>
      </c>
      <c r="BD59" s="90">
        <f t="shared" si="11"/>
        <v>2</v>
      </c>
      <c r="BE59" s="82"/>
      <c r="BF59" s="82"/>
      <c r="BG59" s="82"/>
      <c r="BH59" s="82"/>
      <c r="BI59" s="82"/>
      <c r="BJ59" s="82"/>
      <c r="BK59" s="82"/>
      <c r="BL59" s="82"/>
    </row>
    <row r="60" spans="1:64" ht="42.75" customHeight="1">
      <c r="A60" s="153" t="s">
        <v>119</v>
      </c>
      <c r="B60" s="75">
        <v>1</v>
      </c>
      <c r="C60" s="51" t="s">
        <v>120</v>
      </c>
      <c r="D60" s="50">
        <v>5</v>
      </c>
      <c r="E60" s="50">
        <v>5</v>
      </c>
      <c r="F60" s="50">
        <v>4</v>
      </c>
      <c r="G60" s="50">
        <v>3</v>
      </c>
      <c r="H60" s="50">
        <v>5</v>
      </c>
      <c r="I60" s="50">
        <v>4</v>
      </c>
      <c r="J60" s="58">
        <f t="shared" si="13"/>
        <v>4.333333333333333</v>
      </c>
      <c r="K60" s="50">
        <v>3</v>
      </c>
      <c r="L60" s="50">
        <v>3</v>
      </c>
      <c r="M60" s="50">
        <v>5</v>
      </c>
      <c r="N60" s="50">
        <v>4</v>
      </c>
      <c r="O60" s="57">
        <f t="shared" si="14"/>
        <v>3.75</v>
      </c>
      <c r="P60" s="64">
        <f t="shared" si="15"/>
        <v>16.25</v>
      </c>
      <c r="Q60" s="91" t="s">
        <v>18</v>
      </c>
      <c r="R60" s="91" t="s">
        <v>18</v>
      </c>
      <c r="S60" s="91" t="s">
        <v>210</v>
      </c>
      <c r="T60" s="91"/>
      <c r="U60" s="91" t="s">
        <v>23</v>
      </c>
      <c r="V60" s="91"/>
      <c r="W60" s="91" t="s">
        <v>23</v>
      </c>
      <c r="X60" s="91" t="s">
        <v>210</v>
      </c>
      <c r="Y60" s="91"/>
      <c r="Z60" s="92" t="str">
        <f t="shared" si="12"/>
        <v>M</v>
      </c>
      <c r="AA60" s="91"/>
      <c r="AB60" s="91"/>
      <c r="AC60" s="91"/>
      <c r="AD60" s="91"/>
      <c r="AE60" s="92" t="str">
        <f t="shared" si="3"/>
        <v>B</v>
      </c>
      <c r="AF60" s="93" t="str">
        <f t="shared" si="4"/>
        <v>BASSO</v>
      </c>
      <c r="AG60" s="118"/>
      <c r="AH60" s="119"/>
      <c r="AI60" s="119"/>
      <c r="AJ60" s="120"/>
      <c r="AK60" s="82"/>
      <c r="AL60" s="82"/>
      <c r="AM60" s="87">
        <f t="shared" si="19"/>
        <v>3</v>
      </c>
      <c r="AN60" s="87">
        <f t="shared" si="20"/>
        <v>3</v>
      </c>
      <c r="AO60" s="87">
        <f t="shared" si="21"/>
        <v>2</v>
      </c>
      <c r="AP60" s="87">
        <f t="shared" si="18"/>
      </c>
      <c r="AQ60" s="87">
        <f t="shared" si="18"/>
        <v>1</v>
      </c>
      <c r="AR60" s="87">
        <f t="shared" si="18"/>
      </c>
      <c r="AS60" s="87">
        <f t="shared" si="18"/>
        <v>1</v>
      </c>
      <c r="AT60" s="87">
        <f t="shared" si="18"/>
        <v>2</v>
      </c>
      <c r="AU60" s="87">
        <f t="shared" si="18"/>
      </c>
      <c r="AV60" s="88">
        <f t="shared" si="22"/>
        <v>12</v>
      </c>
      <c r="AW60" s="87">
        <f t="shared" si="23"/>
      </c>
      <c r="AX60" s="87">
        <f t="shared" si="23"/>
      </c>
      <c r="AY60" s="87">
        <f t="shared" si="23"/>
      </c>
      <c r="AZ60" s="87">
        <f t="shared" si="23"/>
      </c>
      <c r="BA60" s="88">
        <f t="shared" si="8"/>
        <v>0</v>
      </c>
      <c r="BB60" s="89">
        <f t="shared" si="9"/>
        <v>2</v>
      </c>
      <c r="BC60" s="89">
        <f t="shared" si="10"/>
        <v>1</v>
      </c>
      <c r="BD60" s="90">
        <f t="shared" si="11"/>
        <v>3</v>
      </c>
      <c r="BE60" s="82"/>
      <c r="BF60" s="82"/>
      <c r="BG60" s="82"/>
      <c r="BH60" s="82"/>
      <c r="BI60" s="82"/>
      <c r="BJ60" s="82"/>
      <c r="BK60" s="82"/>
      <c r="BL60" s="82"/>
    </row>
    <row r="61" spans="1:64" ht="42.75" customHeight="1">
      <c r="A61" s="154"/>
      <c r="B61" s="81">
        <v>2</v>
      </c>
      <c r="C61" s="51" t="s">
        <v>171</v>
      </c>
      <c r="D61" s="50">
        <v>5</v>
      </c>
      <c r="E61" s="50">
        <v>5</v>
      </c>
      <c r="F61" s="50">
        <v>4</v>
      </c>
      <c r="G61" s="50">
        <v>3</v>
      </c>
      <c r="H61" s="50">
        <v>5</v>
      </c>
      <c r="I61" s="50">
        <v>4</v>
      </c>
      <c r="J61" s="58">
        <f t="shared" si="13"/>
        <v>4.333333333333333</v>
      </c>
      <c r="K61" s="50">
        <v>3</v>
      </c>
      <c r="L61" s="50">
        <v>3</v>
      </c>
      <c r="M61" s="50">
        <v>5</v>
      </c>
      <c r="N61" s="50">
        <v>4</v>
      </c>
      <c r="O61" s="57">
        <f t="shared" si="14"/>
        <v>3.75</v>
      </c>
      <c r="P61" s="64">
        <f t="shared" si="15"/>
        <v>16.25</v>
      </c>
      <c r="Q61" s="91" t="s">
        <v>18</v>
      </c>
      <c r="R61" s="91" t="s">
        <v>23</v>
      </c>
      <c r="S61" s="91" t="s">
        <v>23</v>
      </c>
      <c r="T61" s="91"/>
      <c r="U61" s="91" t="s">
        <v>23</v>
      </c>
      <c r="V61" s="91"/>
      <c r="W61" s="91" t="s">
        <v>210</v>
      </c>
      <c r="X61" s="91" t="s">
        <v>23</v>
      </c>
      <c r="Y61" s="91"/>
      <c r="Z61" s="92" t="str">
        <f t="shared" si="12"/>
        <v>M</v>
      </c>
      <c r="AA61" s="91"/>
      <c r="AB61" s="91"/>
      <c r="AC61" s="91"/>
      <c r="AD61" s="91"/>
      <c r="AE61" s="92" t="str">
        <f t="shared" si="3"/>
        <v>B</v>
      </c>
      <c r="AF61" s="93" t="str">
        <f t="shared" si="4"/>
        <v>BASSO</v>
      </c>
      <c r="AG61" s="118"/>
      <c r="AH61" s="119"/>
      <c r="AI61" s="119"/>
      <c r="AJ61" s="120"/>
      <c r="AK61" s="82"/>
      <c r="AL61" s="82"/>
      <c r="AM61" s="87">
        <f t="shared" si="19"/>
        <v>3</v>
      </c>
      <c r="AN61" s="87">
        <f t="shared" si="20"/>
        <v>1</v>
      </c>
      <c r="AO61" s="87">
        <f t="shared" si="21"/>
        <v>1</v>
      </c>
      <c r="AP61" s="87">
        <f t="shared" si="18"/>
      </c>
      <c r="AQ61" s="87">
        <f t="shared" si="18"/>
        <v>1</v>
      </c>
      <c r="AR61" s="87">
        <f t="shared" si="18"/>
      </c>
      <c r="AS61" s="87">
        <f t="shared" si="18"/>
        <v>2</v>
      </c>
      <c r="AT61" s="87">
        <f t="shared" si="18"/>
        <v>1</v>
      </c>
      <c r="AU61" s="87">
        <f t="shared" si="18"/>
      </c>
      <c r="AV61" s="88">
        <f t="shared" si="22"/>
        <v>9</v>
      </c>
      <c r="AW61" s="87">
        <f t="shared" si="23"/>
      </c>
      <c r="AX61" s="87">
        <f t="shared" si="23"/>
      </c>
      <c r="AY61" s="87">
        <f t="shared" si="23"/>
      </c>
      <c r="AZ61" s="87">
        <f t="shared" si="23"/>
      </c>
      <c r="BA61" s="88">
        <f t="shared" si="8"/>
        <v>0</v>
      </c>
      <c r="BB61" s="89">
        <f t="shared" si="9"/>
        <v>2</v>
      </c>
      <c r="BC61" s="89">
        <f t="shared" si="10"/>
        <v>1</v>
      </c>
      <c r="BD61" s="90">
        <f t="shared" si="11"/>
        <v>3</v>
      </c>
      <c r="BE61" s="82"/>
      <c r="BF61" s="82"/>
      <c r="BG61" s="82"/>
      <c r="BH61" s="82"/>
      <c r="BI61" s="82"/>
      <c r="BJ61" s="82"/>
      <c r="BK61" s="82"/>
      <c r="BL61" s="82"/>
    </row>
    <row r="62" spans="1:64" ht="42.75" customHeight="1">
      <c r="A62" s="154"/>
      <c r="B62" s="81">
        <v>3</v>
      </c>
      <c r="C62" s="51" t="s">
        <v>213</v>
      </c>
      <c r="D62" s="50"/>
      <c r="E62" s="50"/>
      <c r="F62" s="50"/>
      <c r="G62" s="50"/>
      <c r="H62" s="50"/>
      <c r="I62" s="50"/>
      <c r="J62" s="58"/>
      <c r="K62" s="50"/>
      <c r="L62" s="50"/>
      <c r="M62" s="50"/>
      <c r="N62" s="50"/>
      <c r="O62" s="57"/>
      <c r="P62" s="64"/>
      <c r="Q62" s="91" t="s">
        <v>210</v>
      </c>
      <c r="R62" s="91" t="s">
        <v>23</v>
      </c>
      <c r="S62" s="91" t="s">
        <v>210</v>
      </c>
      <c r="T62" s="91"/>
      <c r="U62" s="91" t="s">
        <v>210</v>
      </c>
      <c r="V62" s="91"/>
      <c r="W62" s="91" t="s">
        <v>210</v>
      </c>
      <c r="X62" s="91" t="s">
        <v>210</v>
      </c>
      <c r="Y62" s="91"/>
      <c r="Z62" s="92" t="str">
        <f t="shared" si="12"/>
        <v>B</v>
      </c>
      <c r="AA62" s="91"/>
      <c r="AB62" s="91"/>
      <c r="AC62" s="91"/>
      <c r="AD62" s="91"/>
      <c r="AE62" s="92" t="str">
        <f>IF(BA62&lt;6,"B",((IF(BA62&gt;10,"A","M"))))</f>
        <v>B</v>
      </c>
      <c r="AF62" s="93" t="str">
        <f>IF(BD62&lt;3,"MINIMO",(IF(BD62=3,"BASSO",(IF(BD62=4,"MEDIO",(IF(BD62=5,"CRITICO","ALTO")))))))</f>
        <v>MINIMO</v>
      </c>
      <c r="AG62" s="118"/>
      <c r="AH62" s="119"/>
      <c r="AI62" s="119"/>
      <c r="AJ62" s="120"/>
      <c r="AK62" s="82"/>
      <c r="AL62" s="82"/>
      <c r="AM62" s="87">
        <f t="shared" si="19"/>
        <v>2</v>
      </c>
      <c r="AN62" s="87">
        <f t="shared" si="20"/>
        <v>1</v>
      </c>
      <c r="AO62" s="87">
        <f t="shared" si="21"/>
        <v>2</v>
      </c>
      <c r="AP62" s="87"/>
      <c r="AQ62" s="87"/>
      <c r="AR62" s="87"/>
      <c r="AS62" s="87"/>
      <c r="AT62" s="87"/>
      <c r="AU62" s="87"/>
      <c r="AV62" s="88"/>
      <c r="AW62" s="87"/>
      <c r="AX62" s="87"/>
      <c r="AY62" s="87"/>
      <c r="AZ62" s="87"/>
      <c r="BA62" s="88"/>
      <c r="BB62" s="89"/>
      <c r="BC62" s="89"/>
      <c r="BD62" s="90"/>
      <c r="BE62" s="82"/>
      <c r="BF62" s="82"/>
      <c r="BG62" s="82"/>
      <c r="BH62" s="82"/>
      <c r="BI62" s="82"/>
      <c r="BJ62" s="82"/>
      <c r="BK62" s="82"/>
      <c r="BL62" s="82"/>
    </row>
    <row r="63" spans="1:64" ht="42.75" customHeight="1">
      <c r="A63" s="154"/>
      <c r="B63" s="75">
        <v>4</v>
      </c>
      <c r="C63" s="51" t="s">
        <v>121</v>
      </c>
      <c r="D63" s="50">
        <v>5</v>
      </c>
      <c r="E63" s="50">
        <v>5</v>
      </c>
      <c r="F63" s="50">
        <v>4</v>
      </c>
      <c r="G63" s="50">
        <v>3</v>
      </c>
      <c r="H63" s="50">
        <v>5</v>
      </c>
      <c r="I63" s="50">
        <v>4</v>
      </c>
      <c r="J63" s="58">
        <f t="shared" si="13"/>
        <v>4.333333333333333</v>
      </c>
      <c r="K63" s="50">
        <v>3</v>
      </c>
      <c r="L63" s="50">
        <v>3</v>
      </c>
      <c r="M63" s="50">
        <v>5</v>
      </c>
      <c r="N63" s="50">
        <v>4</v>
      </c>
      <c r="O63" s="57">
        <f t="shared" si="14"/>
        <v>3.75</v>
      </c>
      <c r="P63" s="64">
        <f t="shared" si="15"/>
        <v>16.25</v>
      </c>
      <c r="Q63" s="91" t="s">
        <v>18</v>
      </c>
      <c r="R63" s="91" t="s">
        <v>18</v>
      </c>
      <c r="S63" s="91" t="s">
        <v>23</v>
      </c>
      <c r="T63" s="91"/>
      <c r="U63" s="91" t="s">
        <v>23</v>
      </c>
      <c r="V63" s="91"/>
      <c r="W63" s="91" t="s">
        <v>18</v>
      </c>
      <c r="X63" s="91" t="s">
        <v>18</v>
      </c>
      <c r="Y63" s="91"/>
      <c r="Z63" s="92" t="str">
        <f t="shared" si="12"/>
        <v>M</v>
      </c>
      <c r="AA63" s="91"/>
      <c r="AB63" s="91"/>
      <c r="AC63" s="91"/>
      <c r="AD63" s="91"/>
      <c r="AE63" s="92" t="str">
        <f t="shared" si="3"/>
        <v>B</v>
      </c>
      <c r="AF63" s="93" t="str">
        <f t="shared" si="4"/>
        <v>BASSO</v>
      </c>
      <c r="AG63" s="118"/>
      <c r="AH63" s="119"/>
      <c r="AI63" s="119"/>
      <c r="AJ63" s="120"/>
      <c r="AK63" s="82"/>
      <c r="AL63" s="82"/>
      <c r="AM63" s="87">
        <f t="shared" si="19"/>
        <v>3</v>
      </c>
      <c r="AN63" s="87">
        <f t="shared" si="20"/>
        <v>3</v>
      </c>
      <c r="AO63" s="87">
        <f t="shared" si="21"/>
        <v>1</v>
      </c>
      <c r="AP63" s="87">
        <f t="shared" si="18"/>
      </c>
      <c r="AQ63" s="87">
        <f t="shared" si="18"/>
        <v>1</v>
      </c>
      <c r="AR63" s="87">
        <f t="shared" si="18"/>
      </c>
      <c r="AS63" s="87">
        <f t="shared" si="18"/>
        <v>3</v>
      </c>
      <c r="AT63" s="87">
        <f t="shared" si="18"/>
        <v>3</v>
      </c>
      <c r="AU63" s="87">
        <f t="shared" si="18"/>
      </c>
      <c r="AV63" s="88">
        <f t="shared" si="22"/>
        <v>14</v>
      </c>
      <c r="AW63" s="87">
        <f t="shared" si="23"/>
      </c>
      <c r="AX63" s="87">
        <f t="shared" si="23"/>
      </c>
      <c r="AY63" s="87">
        <f t="shared" si="23"/>
      </c>
      <c r="AZ63" s="87">
        <f t="shared" si="23"/>
      </c>
      <c r="BA63" s="88">
        <f t="shared" si="8"/>
        <v>0</v>
      </c>
      <c r="BB63" s="89">
        <f t="shared" si="9"/>
        <v>2</v>
      </c>
      <c r="BC63" s="89">
        <f t="shared" si="10"/>
        <v>1</v>
      </c>
      <c r="BD63" s="90">
        <f t="shared" si="11"/>
        <v>3</v>
      </c>
      <c r="BE63" s="82"/>
      <c r="BF63" s="82"/>
      <c r="BG63" s="82"/>
      <c r="BH63" s="82"/>
      <c r="BI63" s="82"/>
      <c r="BJ63" s="82"/>
      <c r="BK63" s="82"/>
      <c r="BL63" s="82"/>
    </row>
    <row r="64" spans="1:64" ht="42.75" customHeight="1">
      <c r="A64" s="154"/>
      <c r="B64" s="81">
        <v>5</v>
      </c>
      <c r="C64" s="51" t="s">
        <v>172</v>
      </c>
      <c r="D64" s="50">
        <v>5</v>
      </c>
      <c r="E64" s="50">
        <v>5</v>
      </c>
      <c r="F64" s="50">
        <v>4</v>
      </c>
      <c r="G64" s="50">
        <v>3</v>
      </c>
      <c r="H64" s="50">
        <v>5</v>
      </c>
      <c r="I64" s="50">
        <v>4</v>
      </c>
      <c r="J64" s="58">
        <f t="shared" si="13"/>
        <v>4.333333333333333</v>
      </c>
      <c r="K64" s="50">
        <v>3</v>
      </c>
      <c r="L64" s="50">
        <v>3</v>
      </c>
      <c r="M64" s="50">
        <v>5</v>
      </c>
      <c r="N64" s="50">
        <v>4</v>
      </c>
      <c r="O64" s="57">
        <f t="shared" si="14"/>
        <v>3.75</v>
      </c>
      <c r="P64" s="64">
        <f t="shared" si="15"/>
        <v>16.25</v>
      </c>
      <c r="Q64" s="91" t="s">
        <v>18</v>
      </c>
      <c r="R64" s="91" t="s">
        <v>18</v>
      </c>
      <c r="S64" s="91" t="s">
        <v>23</v>
      </c>
      <c r="T64" s="91"/>
      <c r="U64" s="91" t="s">
        <v>23</v>
      </c>
      <c r="V64" s="91"/>
      <c r="W64" s="91" t="s">
        <v>210</v>
      </c>
      <c r="X64" s="91" t="s">
        <v>18</v>
      </c>
      <c r="Y64" s="91"/>
      <c r="Z64" s="92" t="str">
        <f t="shared" si="12"/>
        <v>M</v>
      </c>
      <c r="AA64" s="91"/>
      <c r="AB64" s="91"/>
      <c r="AC64" s="91"/>
      <c r="AD64" s="91"/>
      <c r="AE64" s="92" t="str">
        <f t="shared" si="3"/>
        <v>B</v>
      </c>
      <c r="AF64" s="93" t="str">
        <f t="shared" si="4"/>
        <v>BASSO</v>
      </c>
      <c r="AG64" s="118"/>
      <c r="AH64" s="119"/>
      <c r="AI64" s="119"/>
      <c r="AJ64" s="120"/>
      <c r="AK64" s="82"/>
      <c r="AL64" s="82"/>
      <c r="AM64" s="87">
        <f t="shared" si="19"/>
        <v>3</v>
      </c>
      <c r="AN64" s="87">
        <f t="shared" si="20"/>
        <v>3</v>
      </c>
      <c r="AO64" s="87">
        <f t="shared" si="21"/>
        <v>1</v>
      </c>
      <c r="AP64" s="87">
        <f t="shared" si="18"/>
      </c>
      <c r="AQ64" s="87">
        <f t="shared" si="18"/>
        <v>1</v>
      </c>
      <c r="AR64" s="87">
        <f t="shared" si="18"/>
      </c>
      <c r="AS64" s="87">
        <f t="shared" si="18"/>
        <v>2</v>
      </c>
      <c r="AT64" s="87">
        <f t="shared" si="18"/>
        <v>3</v>
      </c>
      <c r="AU64" s="87">
        <f t="shared" si="18"/>
      </c>
      <c r="AV64" s="88">
        <f t="shared" si="22"/>
        <v>13</v>
      </c>
      <c r="AW64" s="87">
        <f t="shared" si="23"/>
      </c>
      <c r="AX64" s="87">
        <f t="shared" si="23"/>
      </c>
      <c r="AY64" s="87">
        <f t="shared" si="23"/>
      </c>
      <c r="AZ64" s="87">
        <f t="shared" si="23"/>
      </c>
      <c r="BA64" s="88">
        <f t="shared" si="8"/>
        <v>0</v>
      </c>
      <c r="BB64" s="89">
        <f t="shared" si="9"/>
        <v>2</v>
      </c>
      <c r="BC64" s="89">
        <f t="shared" si="10"/>
        <v>1</v>
      </c>
      <c r="BD64" s="90">
        <f t="shared" si="11"/>
        <v>3</v>
      </c>
      <c r="BE64" s="82"/>
      <c r="BF64" s="82"/>
      <c r="BG64" s="82"/>
      <c r="BH64" s="82"/>
      <c r="BI64" s="82"/>
      <c r="BJ64" s="82"/>
      <c r="BK64" s="82"/>
      <c r="BL64" s="82"/>
    </row>
    <row r="65" spans="1:64" ht="52.5">
      <c r="A65" s="154"/>
      <c r="B65" s="75">
        <v>6</v>
      </c>
      <c r="C65" s="51" t="s">
        <v>173</v>
      </c>
      <c r="D65" s="50">
        <v>5</v>
      </c>
      <c r="E65" s="50">
        <v>5</v>
      </c>
      <c r="F65" s="50">
        <v>4</v>
      </c>
      <c r="G65" s="50">
        <v>3</v>
      </c>
      <c r="H65" s="50">
        <v>5</v>
      </c>
      <c r="I65" s="50">
        <v>4</v>
      </c>
      <c r="J65" s="58">
        <f>(D65+E65+F65+G65+H65+I65)/6</f>
        <v>4.333333333333333</v>
      </c>
      <c r="K65" s="50">
        <v>3</v>
      </c>
      <c r="L65" s="50">
        <v>3</v>
      </c>
      <c r="M65" s="50">
        <v>5</v>
      </c>
      <c r="N65" s="50">
        <v>4</v>
      </c>
      <c r="O65" s="57">
        <f>(K65+L65+M65+N65)/4</f>
        <v>3.75</v>
      </c>
      <c r="P65" s="64">
        <f>J65*O65</f>
        <v>16.25</v>
      </c>
      <c r="Q65" s="91" t="s">
        <v>18</v>
      </c>
      <c r="R65" s="91" t="s">
        <v>18</v>
      </c>
      <c r="S65" s="91" t="s">
        <v>23</v>
      </c>
      <c r="T65" s="91"/>
      <c r="U65" s="91" t="s">
        <v>23</v>
      </c>
      <c r="V65" s="91"/>
      <c r="W65" s="91" t="s">
        <v>23</v>
      </c>
      <c r="X65" s="91" t="s">
        <v>23</v>
      </c>
      <c r="Y65" s="91"/>
      <c r="Z65" s="92" t="str">
        <f t="shared" si="12"/>
        <v>M</v>
      </c>
      <c r="AA65" s="91"/>
      <c r="AB65" s="91"/>
      <c r="AC65" s="91"/>
      <c r="AD65" s="91"/>
      <c r="AE65" s="92" t="str">
        <f t="shared" si="3"/>
        <v>B</v>
      </c>
      <c r="AF65" s="93" t="str">
        <f t="shared" si="4"/>
        <v>BASSO</v>
      </c>
      <c r="AG65" s="118"/>
      <c r="AH65" s="119"/>
      <c r="AI65" s="119"/>
      <c r="AJ65" s="120"/>
      <c r="AK65" s="82"/>
      <c r="AL65" s="82"/>
      <c r="AM65" s="87">
        <f t="shared" si="19"/>
        <v>3</v>
      </c>
      <c r="AN65" s="87">
        <f t="shared" si="20"/>
        <v>3</v>
      </c>
      <c r="AO65" s="87">
        <f t="shared" si="21"/>
        <v>1</v>
      </c>
      <c r="AP65" s="87">
        <f t="shared" si="18"/>
      </c>
      <c r="AQ65" s="87">
        <f t="shared" si="18"/>
        <v>1</v>
      </c>
      <c r="AR65" s="87">
        <f t="shared" si="18"/>
      </c>
      <c r="AS65" s="87">
        <f t="shared" si="18"/>
        <v>1</v>
      </c>
      <c r="AT65" s="87">
        <f t="shared" si="18"/>
        <v>1</v>
      </c>
      <c r="AU65" s="87">
        <f t="shared" si="18"/>
      </c>
      <c r="AV65" s="88">
        <f t="shared" si="22"/>
        <v>10</v>
      </c>
      <c r="AW65" s="87">
        <f t="shared" si="23"/>
      </c>
      <c r="AX65" s="87">
        <f t="shared" si="23"/>
      </c>
      <c r="AY65" s="87">
        <f t="shared" si="23"/>
      </c>
      <c r="AZ65" s="87">
        <f t="shared" si="23"/>
      </c>
      <c r="BA65" s="88">
        <f t="shared" si="8"/>
        <v>0</v>
      </c>
      <c r="BB65" s="89">
        <f t="shared" si="9"/>
        <v>2</v>
      </c>
      <c r="BC65" s="89">
        <f t="shared" si="10"/>
        <v>1</v>
      </c>
      <c r="BD65" s="90">
        <f t="shared" si="11"/>
        <v>3</v>
      </c>
      <c r="BE65" s="82"/>
      <c r="BF65" s="82"/>
      <c r="BG65" s="82"/>
      <c r="BH65" s="82"/>
      <c r="BI65" s="82"/>
      <c r="BJ65" s="82"/>
      <c r="BK65" s="82"/>
      <c r="BL65" s="82"/>
    </row>
    <row r="66" spans="1:64" ht="42.75" customHeight="1">
      <c r="A66" s="153" t="s">
        <v>122</v>
      </c>
      <c r="B66" s="75">
        <v>1</v>
      </c>
      <c r="C66" s="51" t="s">
        <v>123</v>
      </c>
      <c r="D66" s="50">
        <v>5</v>
      </c>
      <c r="E66" s="50">
        <v>5</v>
      </c>
      <c r="F66" s="50">
        <v>4</v>
      </c>
      <c r="G66" s="50">
        <v>3</v>
      </c>
      <c r="H66" s="50">
        <v>5</v>
      </c>
      <c r="I66" s="50">
        <v>5</v>
      </c>
      <c r="J66" s="58">
        <f t="shared" si="13"/>
        <v>4.5</v>
      </c>
      <c r="K66" s="50">
        <v>4</v>
      </c>
      <c r="L66" s="50">
        <v>3</v>
      </c>
      <c r="M66" s="50">
        <v>5</v>
      </c>
      <c r="N66" s="50">
        <v>5</v>
      </c>
      <c r="O66" s="57">
        <f t="shared" si="14"/>
        <v>4.25</v>
      </c>
      <c r="P66" s="64">
        <f t="shared" si="15"/>
        <v>19.125</v>
      </c>
      <c r="Q66" s="91" t="s">
        <v>18</v>
      </c>
      <c r="R66" s="91" t="s">
        <v>18</v>
      </c>
      <c r="S66" s="91" t="s">
        <v>23</v>
      </c>
      <c r="T66" s="91"/>
      <c r="U66" s="91" t="s">
        <v>23</v>
      </c>
      <c r="V66" s="91"/>
      <c r="W66" s="91" t="s">
        <v>23</v>
      </c>
      <c r="X66" s="91" t="s">
        <v>23</v>
      </c>
      <c r="Y66" s="91"/>
      <c r="Z66" s="92" t="str">
        <f t="shared" si="12"/>
        <v>M</v>
      </c>
      <c r="AA66" s="91"/>
      <c r="AB66" s="91"/>
      <c r="AC66" s="91"/>
      <c r="AD66" s="91"/>
      <c r="AE66" s="92" t="str">
        <f t="shared" si="3"/>
        <v>B</v>
      </c>
      <c r="AF66" s="93" t="str">
        <f t="shared" si="4"/>
        <v>BASSO</v>
      </c>
      <c r="AG66" s="118"/>
      <c r="AH66" s="119"/>
      <c r="AI66" s="119"/>
      <c r="AJ66" s="120"/>
      <c r="AK66" s="82"/>
      <c r="AL66" s="82"/>
      <c r="AM66" s="87">
        <f t="shared" si="19"/>
        <v>3</v>
      </c>
      <c r="AN66" s="87">
        <f t="shared" si="20"/>
        <v>3</v>
      </c>
      <c r="AO66" s="87">
        <f t="shared" si="21"/>
        <v>1</v>
      </c>
      <c r="AP66" s="87">
        <f t="shared" si="18"/>
      </c>
      <c r="AQ66" s="87">
        <f t="shared" si="18"/>
        <v>1</v>
      </c>
      <c r="AR66" s="87">
        <f t="shared" si="18"/>
      </c>
      <c r="AS66" s="87">
        <f t="shared" si="18"/>
        <v>1</v>
      </c>
      <c r="AT66" s="87">
        <f t="shared" si="18"/>
        <v>1</v>
      </c>
      <c r="AU66" s="87">
        <f t="shared" si="18"/>
      </c>
      <c r="AV66" s="88">
        <f t="shared" si="22"/>
        <v>10</v>
      </c>
      <c r="AW66" s="87">
        <f t="shared" si="23"/>
      </c>
      <c r="AX66" s="87">
        <f t="shared" si="23"/>
      </c>
      <c r="AY66" s="87">
        <f t="shared" si="23"/>
      </c>
      <c r="AZ66" s="87">
        <f t="shared" si="23"/>
      </c>
      <c r="BA66" s="88">
        <f t="shared" si="8"/>
        <v>0</v>
      </c>
      <c r="BB66" s="89">
        <f t="shared" si="9"/>
        <v>2</v>
      </c>
      <c r="BC66" s="89">
        <f t="shared" si="10"/>
        <v>1</v>
      </c>
      <c r="BD66" s="90">
        <f t="shared" si="11"/>
        <v>3</v>
      </c>
      <c r="BE66" s="82"/>
      <c r="BF66" s="82"/>
      <c r="BG66" s="82"/>
      <c r="BH66" s="82"/>
      <c r="BI66" s="82"/>
      <c r="BJ66" s="82"/>
      <c r="BK66" s="82"/>
      <c r="BL66" s="82"/>
    </row>
    <row r="67" spans="1:64" ht="42.75" customHeight="1">
      <c r="A67" s="154"/>
      <c r="B67" s="81">
        <v>2</v>
      </c>
      <c r="C67" s="51" t="s">
        <v>124</v>
      </c>
      <c r="D67" s="50">
        <v>5</v>
      </c>
      <c r="E67" s="50">
        <v>5</v>
      </c>
      <c r="F67" s="50">
        <v>4</v>
      </c>
      <c r="G67" s="50">
        <v>3</v>
      </c>
      <c r="H67" s="50">
        <v>5</v>
      </c>
      <c r="I67" s="50">
        <v>5</v>
      </c>
      <c r="J67" s="58">
        <f aca="true" t="shared" si="24" ref="J67:J78">(D67+E67+F67+G67+H67+I67)/6</f>
        <v>4.5</v>
      </c>
      <c r="K67" s="50">
        <v>4</v>
      </c>
      <c r="L67" s="50">
        <v>3</v>
      </c>
      <c r="M67" s="50">
        <v>5</v>
      </c>
      <c r="N67" s="50">
        <v>5</v>
      </c>
      <c r="O67" s="57">
        <f>(K67+L67+M67+N67)/4</f>
        <v>4.25</v>
      </c>
      <c r="P67" s="64">
        <f>J67*O67</f>
        <v>19.125</v>
      </c>
      <c r="Q67" s="91" t="s">
        <v>18</v>
      </c>
      <c r="R67" s="91" t="s">
        <v>18</v>
      </c>
      <c r="S67" s="91" t="s">
        <v>23</v>
      </c>
      <c r="T67" s="91"/>
      <c r="U67" s="91" t="s">
        <v>23</v>
      </c>
      <c r="V67" s="91"/>
      <c r="W67" s="91" t="s">
        <v>23</v>
      </c>
      <c r="X67" s="91" t="s">
        <v>23</v>
      </c>
      <c r="Y67" s="91"/>
      <c r="Z67" s="92" t="str">
        <f t="shared" si="12"/>
        <v>M</v>
      </c>
      <c r="AA67" s="91"/>
      <c r="AB67" s="91"/>
      <c r="AC67" s="91"/>
      <c r="AD67" s="91"/>
      <c r="AE67" s="92" t="str">
        <f t="shared" si="3"/>
        <v>B</v>
      </c>
      <c r="AF67" s="93" t="str">
        <f t="shared" si="4"/>
        <v>BASSO</v>
      </c>
      <c r="AG67" s="118"/>
      <c r="AH67" s="119"/>
      <c r="AI67" s="119"/>
      <c r="AJ67" s="120"/>
      <c r="AK67" s="82"/>
      <c r="AL67" s="82"/>
      <c r="AM67" s="87">
        <f t="shared" si="19"/>
        <v>3</v>
      </c>
      <c r="AN67" s="87">
        <f t="shared" si="20"/>
        <v>3</v>
      </c>
      <c r="AO67" s="87">
        <f t="shared" si="21"/>
        <v>1</v>
      </c>
      <c r="AP67" s="87">
        <f t="shared" si="18"/>
      </c>
      <c r="AQ67" s="87">
        <f t="shared" si="18"/>
        <v>1</v>
      </c>
      <c r="AR67" s="87">
        <f t="shared" si="18"/>
      </c>
      <c r="AS67" s="87">
        <f t="shared" si="18"/>
        <v>1</v>
      </c>
      <c r="AT67" s="87">
        <f t="shared" si="18"/>
        <v>1</v>
      </c>
      <c r="AU67" s="87">
        <f t="shared" si="18"/>
      </c>
      <c r="AV67" s="88">
        <f t="shared" si="22"/>
        <v>10</v>
      </c>
      <c r="AW67" s="87">
        <f t="shared" si="23"/>
      </c>
      <c r="AX67" s="87">
        <f t="shared" si="23"/>
      </c>
      <c r="AY67" s="87">
        <f t="shared" si="23"/>
      </c>
      <c r="AZ67" s="87">
        <f t="shared" si="23"/>
      </c>
      <c r="BA67" s="88">
        <f t="shared" si="8"/>
        <v>0</v>
      </c>
      <c r="BB67" s="89">
        <f t="shared" si="9"/>
        <v>2</v>
      </c>
      <c r="BC67" s="89">
        <f t="shared" si="10"/>
        <v>1</v>
      </c>
      <c r="BD67" s="90">
        <f t="shared" si="11"/>
        <v>3</v>
      </c>
      <c r="BE67" s="82"/>
      <c r="BF67" s="82"/>
      <c r="BG67" s="82"/>
      <c r="BH67" s="82"/>
      <c r="BI67" s="82"/>
      <c r="BJ67" s="82"/>
      <c r="BK67" s="82"/>
      <c r="BL67" s="82"/>
    </row>
    <row r="68" spans="1:64" ht="42.75" customHeight="1">
      <c r="A68" s="154" t="s">
        <v>125</v>
      </c>
      <c r="B68" s="81">
        <v>1</v>
      </c>
      <c r="C68" s="51" t="s">
        <v>126</v>
      </c>
      <c r="D68" s="50">
        <v>4</v>
      </c>
      <c r="E68" s="50">
        <v>5</v>
      </c>
      <c r="F68" s="50">
        <v>4</v>
      </c>
      <c r="G68" s="50">
        <v>4</v>
      </c>
      <c r="H68" s="50">
        <v>4</v>
      </c>
      <c r="I68" s="50">
        <v>4</v>
      </c>
      <c r="J68" s="58">
        <f t="shared" si="24"/>
        <v>4.166666666666667</v>
      </c>
      <c r="K68" s="50">
        <v>4</v>
      </c>
      <c r="L68" s="50">
        <v>4</v>
      </c>
      <c r="M68" s="50">
        <v>4</v>
      </c>
      <c r="N68" s="50">
        <v>4</v>
      </c>
      <c r="O68" s="57">
        <f>(K68+L68+M68+N68)/4</f>
        <v>4</v>
      </c>
      <c r="P68" s="64">
        <f>J68*O68</f>
        <v>16.666666666666668</v>
      </c>
      <c r="Q68" s="91" t="s">
        <v>210</v>
      </c>
      <c r="R68" s="91" t="s">
        <v>23</v>
      </c>
      <c r="S68" s="91" t="s">
        <v>23</v>
      </c>
      <c r="T68" s="91"/>
      <c r="U68" s="91" t="s">
        <v>23</v>
      </c>
      <c r="V68" s="91"/>
      <c r="W68" s="91" t="s">
        <v>23</v>
      </c>
      <c r="X68" s="91" t="s">
        <v>23</v>
      </c>
      <c r="Y68" s="91"/>
      <c r="Z68" s="92" t="str">
        <f>IF(AV68&lt;8,"B",((IF(AV68&gt;14,"A","M"))))</f>
        <v>M</v>
      </c>
      <c r="AA68" s="91"/>
      <c r="AB68" s="91"/>
      <c r="AC68" s="91"/>
      <c r="AD68" s="91"/>
      <c r="AE68" s="92" t="str">
        <f>IF(BA68&lt;6,"B",((IF(BA68&gt;10,"A","M"))))</f>
        <v>B</v>
      </c>
      <c r="AF68" s="93" t="str">
        <f>IF(BD68&lt;3,"MINIMO",(IF(BD68=3,"BASSO",(IF(BD68=4,"MEDIO",(IF(BD68=5,"CRITICO","ALTO")))))))</f>
        <v>BASSO</v>
      </c>
      <c r="AG68" s="118"/>
      <c r="AH68" s="119"/>
      <c r="AI68" s="119"/>
      <c r="AJ68" s="120"/>
      <c r="AK68" s="82"/>
      <c r="AL68" s="82"/>
      <c r="AM68" s="87">
        <f aca="true" t="shared" si="25" ref="AM68:AU68">IF(Q69="A",3,(IF(Q69="M",2,(IF(Q69="B",1,"")))))</f>
        <v>3</v>
      </c>
      <c r="AN68" s="87">
        <f t="shared" si="25"/>
        <v>3</v>
      </c>
      <c r="AO68" s="87">
        <f t="shared" si="25"/>
        <v>1</v>
      </c>
      <c r="AP68" s="87">
        <f t="shared" si="25"/>
      </c>
      <c r="AQ68" s="87">
        <f t="shared" si="25"/>
        <v>1</v>
      </c>
      <c r="AR68" s="87">
        <f t="shared" si="25"/>
      </c>
      <c r="AS68" s="87">
        <f t="shared" si="25"/>
        <v>1</v>
      </c>
      <c r="AT68" s="87">
        <f t="shared" si="25"/>
        <v>1</v>
      </c>
      <c r="AU68" s="87">
        <f t="shared" si="25"/>
      </c>
      <c r="AV68" s="88">
        <f t="shared" si="22"/>
        <v>10</v>
      </c>
      <c r="AW68" s="87">
        <f t="shared" si="23"/>
      </c>
      <c r="AX68" s="87">
        <f t="shared" si="23"/>
      </c>
      <c r="AY68" s="87">
        <f t="shared" si="23"/>
      </c>
      <c r="AZ68" s="87">
        <f t="shared" si="23"/>
      </c>
      <c r="BA68" s="88">
        <f t="shared" si="8"/>
        <v>0</v>
      </c>
      <c r="BB68" s="89">
        <f>IF(Z69="A",3,(IF(Z69="M",2,(IF(Z69="B",1,"")))))</f>
        <v>2</v>
      </c>
      <c r="BC68" s="89">
        <f t="shared" si="10"/>
        <v>1</v>
      </c>
      <c r="BD68" s="90">
        <f t="shared" si="11"/>
        <v>3</v>
      </c>
      <c r="BE68" s="82"/>
      <c r="BF68" s="82"/>
      <c r="BG68" s="82"/>
      <c r="BH68" s="82"/>
      <c r="BI68" s="82"/>
      <c r="BJ68" s="82"/>
      <c r="BK68" s="82"/>
      <c r="BL68" s="82"/>
    </row>
    <row r="69" spans="1:64" ht="42.75" customHeight="1">
      <c r="A69" s="154"/>
      <c r="B69" s="81">
        <v>2</v>
      </c>
      <c r="C69" s="51" t="s">
        <v>174</v>
      </c>
      <c r="D69" s="50">
        <v>4</v>
      </c>
      <c r="E69" s="50">
        <v>5</v>
      </c>
      <c r="F69" s="50">
        <v>4</v>
      </c>
      <c r="G69" s="50">
        <v>4</v>
      </c>
      <c r="H69" s="50">
        <v>4</v>
      </c>
      <c r="I69" s="50">
        <v>4</v>
      </c>
      <c r="J69" s="58">
        <f t="shared" si="24"/>
        <v>4.166666666666667</v>
      </c>
      <c r="K69" s="50">
        <v>4</v>
      </c>
      <c r="L69" s="50">
        <v>4</v>
      </c>
      <c r="M69" s="50">
        <v>4</v>
      </c>
      <c r="N69" s="50">
        <v>4</v>
      </c>
      <c r="O69" s="57">
        <f>(K69+L69+M69+N69)/4</f>
        <v>4</v>
      </c>
      <c r="P69" s="64">
        <f>J69*O69</f>
        <v>16.666666666666668</v>
      </c>
      <c r="Q69" s="91" t="s">
        <v>18</v>
      </c>
      <c r="R69" s="91" t="s">
        <v>18</v>
      </c>
      <c r="S69" s="91" t="s">
        <v>23</v>
      </c>
      <c r="T69" s="91"/>
      <c r="U69" s="91" t="s">
        <v>23</v>
      </c>
      <c r="V69" s="91"/>
      <c r="W69" s="91" t="s">
        <v>23</v>
      </c>
      <c r="X69" s="91" t="s">
        <v>23</v>
      </c>
      <c r="Y69" s="91"/>
      <c r="Z69" s="92" t="str">
        <f>IF(AV68&lt;8,"B",((IF(AV68&gt;14,"A","M"))))</f>
        <v>M</v>
      </c>
      <c r="AA69" s="91"/>
      <c r="AB69" s="91"/>
      <c r="AC69" s="91"/>
      <c r="AD69" s="91"/>
      <c r="AE69" s="92"/>
      <c r="AF69" s="93"/>
      <c r="AG69" s="111"/>
      <c r="AH69" s="112"/>
      <c r="AI69" s="112"/>
      <c r="AJ69" s="113"/>
      <c r="AK69" s="82"/>
      <c r="AL69" s="82"/>
      <c r="AM69" s="87"/>
      <c r="AN69" s="87"/>
      <c r="AO69" s="87"/>
      <c r="AP69" s="87"/>
      <c r="AQ69" s="87"/>
      <c r="AR69" s="87"/>
      <c r="AS69" s="87"/>
      <c r="AT69" s="87"/>
      <c r="AU69" s="87"/>
      <c r="AV69" s="88"/>
      <c r="AW69" s="87"/>
      <c r="AX69" s="87"/>
      <c r="AY69" s="87"/>
      <c r="AZ69" s="87"/>
      <c r="BA69" s="88"/>
      <c r="BB69" s="89"/>
      <c r="BC69" s="89"/>
      <c r="BD69" s="90"/>
      <c r="BE69" s="82"/>
      <c r="BF69" s="82"/>
      <c r="BG69" s="82"/>
      <c r="BH69" s="82"/>
      <c r="BI69" s="82"/>
      <c r="BJ69" s="82"/>
      <c r="BK69" s="82"/>
      <c r="BL69" s="82"/>
    </row>
    <row r="70" spans="1:64" ht="42.75" customHeight="1">
      <c r="A70" s="154"/>
      <c r="B70" s="81">
        <v>3</v>
      </c>
      <c r="C70" s="51" t="s">
        <v>127</v>
      </c>
      <c r="D70" s="50">
        <v>4</v>
      </c>
      <c r="E70" s="50">
        <v>5</v>
      </c>
      <c r="F70" s="50">
        <v>4</v>
      </c>
      <c r="G70" s="50">
        <v>4</v>
      </c>
      <c r="H70" s="50">
        <v>4</v>
      </c>
      <c r="I70" s="50">
        <v>4</v>
      </c>
      <c r="J70" s="58">
        <f t="shared" si="24"/>
        <v>4.166666666666667</v>
      </c>
      <c r="K70" s="50">
        <v>4</v>
      </c>
      <c r="L70" s="50">
        <v>4</v>
      </c>
      <c r="M70" s="50">
        <v>4</v>
      </c>
      <c r="N70" s="50">
        <v>4</v>
      </c>
      <c r="O70" s="57">
        <f aca="true" t="shared" si="26" ref="O70:O92">(K70+L70+M70+N70)/4</f>
        <v>4</v>
      </c>
      <c r="P70" s="64">
        <f t="shared" si="15"/>
        <v>16.666666666666668</v>
      </c>
      <c r="Q70" s="91" t="s">
        <v>18</v>
      </c>
      <c r="R70" s="91" t="s">
        <v>210</v>
      </c>
      <c r="S70" s="91" t="s">
        <v>23</v>
      </c>
      <c r="T70" s="91"/>
      <c r="U70" s="91" t="s">
        <v>23</v>
      </c>
      <c r="V70" s="91"/>
      <c r="W70" s="91" t="s">
        <v>23</v>
      </c>
      <c r="X70" s="91" t="s">
        <v>23</v>
      </c>
      <c r="Y70" s="91"/>
      <c r="Z70" s="92" t="str">
        <f t="shared" si="12"/>
        <v>M</v>
      </c>
      <c r="AA70" s="91"/>
      <c r="AB70" s="91"/>
      <c r="AC70" s="91"/>
      <c r="AD70" s="91"/>
      <c r="AE70" s="92" t="str">
        <f t="shared" si="3"/>
        <v>B</v>
      </c>
      <c r="AF70" s="93" t="str">
        <f t="shared" si="4"/>
        <v>BASSO</v>
      </c>
      <c r="AG70" s="118"/>
      <c r="AH70" s="119"/>
      <c r="AI70" s="119"/>
      <c r="AJ70" s="120"/>
      <c r="AK70" s="82"/>
      <c r="AL70" s="82"/>
      <c r="AM70" s="87">
        <f t="shared" si="19"/>
        <v>3</v>
      </c>
      <c r="AN70" s="87">
        <f t="shared" si="20"/>
        <v>2</v>
      </c>
      <c r="AO70" s="87">
        <f t="shared" si="21"/>
        <v>1</v>
      </c>
      <c r="AP70" s="87">
        <f t="shared" si="18"/>
      </c>
      <c r="AQ70" s="87">
        <f t="shared" si="18"/>
        <v>1</v>
      </c>
      <c r="AR70" s="87">
        <f t="shared" si="18"/>
      </c>
      <c r="AS70" s="87">
        <f t="shared" si="18"/>
        <v>1</v>
      </c>
      <c r="AT70" s="87">
        <f t="shared" si="18"/>
        <v>1</v>
      </c>
      <c r="AU70" s="87">
        <f t="shared" si="18"/>
      </c>
      <c r="AV70" s="88">
        <f t="shared" si="22"/>
        <v>9</v>
      </c>
      <c r="AW70" s="87">
        <f t="shared" si="23"/>
      </c>
      <c r="AX70" s="87">
        <f t="shared" si="23"/>
      </c>
      <c r="AY70" s="87">
        <f t="shared" si="23"/>
      </c>
      <c r="AZ70" s="87">
        <f t="shared" si="23"/>
      </c>
      <c r="BA70" s="88">
        <f t="shared" si="8"/>
        <v>0</v>
      </c>
      <c r="BB70" s="89">
        <f t="shared" si="9"/>
        <v>2</v>
      </c>
      <c r="BC70" s="89">
        <f t="shared" si="10"/>
        <v>1</v>
      </c>
      <c r="BD70" s="90">
        <f t="shared" si="11"/>
        <v>3</v>
      </c>
      <c r="BE70" s="82"/>
      <c r="BF70" s="82"/>
      <c r="BG70" s="82"/>
      <c r="BH70" s="82"/>
      <c r="BI70" s="82"/>
      <c r="BJ70" s="82"/>
      <c r="BK70" s="82"/>
      <c r="BL70" s="82"/>
    </row>
    <row r="71" spans="1:64" ht="42.75" customHeight="1">
      <c r="A71" s="154"/>
      <c r="B71" s="81">
        <v>4</v>
      </c>
      <c r="C71" s="51" t="s">
        <v>175</v>
      </c>
      <c r="D71" s="50">
        <v>4</v>
      </c>
      <c r="E71" s="50">
        <v>5</v>
      </c>
      <c r="F71" s="50">
        <v>4</v>
      </c>
      <c r="G71" s="50">
        <v>4</v>
      </c>
      <c r="H71" s="50">
        <v>4</v>
      </c>
      <c r="I71" s="50">
        <v>4</v>
      </c>
      <c r="J71" s="58">
        <f t="shared" si="24"/>
        <v>4.166666666666667</v>
      </c>
      <c r="K71" s="50">
        <v>4</v>
      </c>
      <c r="L71" s="50">
        <v>4</v>
      </c>
      <c r="M71" s="50">
        <v>4</v>
      </c>
      <c r="N71" s="50">
        <v>4</v>
      </c>
      <c r="O71" s="57">
        <f t="shared" si="26"/>
        <v>4</v>
      </c>
      <c r="P71" s="64">
        <f aca="true" t="shared" si="27" ref="P71:P92">J71*O71</f>
        <v>16.666666666666668</v>
      </c>
      <c r="Q71" s="91" t="s">
        <v>18</v>
      </c>
      <c r="R71" s="91" t="s">
        <v>210</v>
      </c>
      <c r="S71" s="91" t="s">
        <v>23</v>
      </c>
      <c r="T71" s="91"/>
      <c r="U71" s="91" t="s">
        <v>23</v>
      </c>
      <c r="V71" s="91"/>
      <c r="W71" s="91" t="s">
        <v>23</v>
      </c>
      <c r="X71" s="91" t="s">
        <v>23</v>
      </c>
      <c r="Y71" s="91"/>
      <c r="Z71" s="92" t="str">
        <f t="shared" si="12"/>
        <v>M</v>
      </c>
      <c r="AA71" s="91"/>
      <c r="AB71" s="91"/>
      <c r="AC71" s="91"/>
      <c r="AD71" s="91"/>
      <c r="AE71" s="92" t="str">
        <f aca="true" t="shared" si="28" ref="AE71:AE94">IF(BA71&lt;6,"B",((IF(BA71&gt;10,"A","M"))))</f>
        <v>B</v>
      </c>
      <c r="AF71" s="93" t="str">
        <f aca="true" t="shared" si="29" ref="AF71:AF94">IF(BD71&lt;3,"MINIMO",(IF(BD71=3,"BASSO",(IF(BD71=4,"MEDIO",(IF(BD71=5,"CRITICO","ALTO")))))))</f>
        <v>BASSO</v>
      </c>
      <c r="AG71" s="118"/>
      <c r="AH71" s="119"/>
      <c r="AI71" s="119"/>
      <c r="AJ71" s="120"/>
      <c r="AK71" s="82"/>
      <c r="AL71" s="82"/>
      <c r="AM71" s="87">
        <f t="shared" si="19"/>
        <v>3</v>
      </c>
      <c r="AN71" s="87">
        <f t="shared" si="20"/>
        <v>2</v>
      </c>
      <c r="AO71" s="87">
        <f t="shared" si="21"/>
        <v>1</v>
      </c>
      <c r="AP71" s="87">
        <f t="shared" si="18"/>
      </c>
      <c r="AQ71" s="87">
        <f t="shared" si="18"/>
        <v>1</v>
      </c>
      <c r="AR71" s="87">
        <f t="shared" si="18"/>
      </c>
      <c r="AS71" s="87">
        <f t="shared" si="18"/>
        <v>1</v>
      </c>
      <c r="AT71" s="87">
        <f t="shared" si="18"/>
        <v>1</v>
      </c>
      <c r="AU71" s="87">
        <f t="shared" si="18"/>
      </c>
      <c r="AV71" s="88">
        <f t="shared" si="22"/>
        <v>9</v>
      </c>
      <c r="AW71" s="87">
        <f t="shared" si="23"/>
      </c>
      <c r="AX71" s="87">
        <f t="shared" si="23"/>
      </c>
      <c r="AY71" s="87">
        <f t="shared" si="23"/>
      </c>
      <c r="AZ71" s="87">
        <f t="shared" si="23"/>
      </c>
      <c r="BA71" s="88">
        <f aca="true" t="shared" si="30" ref="BA71:BA94">SUM(AW71:AZ71)</f>
        <v>0</v>
      </c>
      <c r="BB71" s="89">
        <f aca="true" t="shared" si="31" ref="BB71:BB94">IF(Z71="A",3,(IF(Z71="M",2,(IF(Z71="B",1,"")))))</f>
        <v>2</v>
      </c>
      <c r="BC71" s="89">
        <f aca="true" t="shared" si="32" ref="BC71:BC94">IF(AE71="A",3,(IF(AE71="M",2,(IF(AE71="B",1,"")))))</f>
        <v>1</v>
      </c>
      <c r="BD71" s="90">
        <f aca="true" t="shared" si="33" ref="BD71:BD94">SUM(BB71:BC71)</f>
        <v>3</v>
      </c>
      <c r="BE71" s="82"/>
      <c r="BF71" s="82"/>
      <c r="BG71" s="82"/>
      <c r="BH71" s="82"/>
      <c r="BI71" s="82"/>
      <c r="BJ71" s="82"/>
      <c r="BK71" s="82"/>
      <c r="BL71" s="82"/>
    </row>
    <row r="72" spans="1:64" ht="42.75" customHeight="1">
      <c r="A72" s="154"/>
      <c r="B72" s="81">
        <v>5</v>
      </c>
      <c r="C72" s="51" t="s">
        <v>128</v>
      </c>
      <c r="D72" s="50">
        <v>3</v>
      </c>
      <c r="E72" s="50">
        <v>3</v>
      </c>
      <c r="F72" s="50">
        <v>4</v>
      </c>
      <c r="G72" s="50">
        <v>3</v>
      </c>
      <c r="H72" s="50">
        <v>4</v>
      </c>
      <c r="I72" s="50">
        <v>4</v>
      </c>
      <c r="J72" s="58">
        <f t="shared" si="24"/>
        <v>3.5</v>
      </c>
      <c r="K72" s="50">
        <v>3</v>
      </c>
      <c r="L72" s="50">
        <v>3</v>
      </c>
      <c r="M72" s="50">
        <v>4</v>
      </c>
      <c r="N72" s="50">
        <v>3</v>
      </c>
      <c r="O72" s="57">
        <f t="shared" si="26"/>
        <v>3.25</v>
      </c>
      <c r="P72" s="64">
        <f t="shared" si="27"/>
        <v>11.375</v>
      </c>
      <c r="Q72" s="91" t="s">
        <v>18</v>
      </c>
      <c r="R72" s="91" t="s">
        <v>23</v>
      </c>
      <c r="S72" s="91" t="s">
        <v>23</v>
      </c>
      <c r="T72" s="91"/>
      <c r="U72" s="91" t="s">
        <v>23</v>
      </c>
      <c r="V72" s="91"/>
      <c r="W72" s="91" t="s">
        <v>23</v>
      </c>
      <c r="X72" s="91" t="s">
        <v>23</v>
      </c>
      <c r="Y72" s="91"/>
      <c r="Z72" s="92" t="str">
        <f t="shared" si="12"/>
        <v>M</v>
      </c>
      <c r="AA72" s="91"/>
      <c r="AB72" s="91"/>
      <c r="AC72" s="91"/>
      <c r="AD72" s="91"/>
      <c r="AE72" s="92" t="str">
        <f t="shared" si="28"/>
        <v>B</v>
      </c>
      <c r="AF72" s="93" t="str">
        <f t="shared" si="29"/>
        <v>BASSO</v>
      </c>
      <c r="AG72" s="118"/>
      <c r="AH72" s="119"/>
      <c r="AI72" s="119"/>
      <c r="AJ72" s="120"/>
      <c r="AK72" s="82"/>
      <c r="AL72" s="82"/>
      <c r="AM72" s="87">
        <f t="shared" si="19"/>
        <v>3</v>
      </c>
      <c r="AN72" s="87">
        <f t="shared" si="20"/>
        <v>1</v>
      </c>
      <c r="AO72" s="87">
        <f t="shared" si="21"/>
        <v>1</v>
      </c>
      <c r="AP72" s="87">
        <f t="shared" si="18"/>
      </c>
      <c r="AQ72" s="87">
        <f t="shared" si="18"/>
        <v>1</v>
      </c>
      <c r="AR72" s="87">
        <f t="shared" si="18"/>
      </c>
      <c r="AS72" s="87">
        <f t="shared" si="18"/>
        <v>1</v>
      </c>
      <c r="AT72" s="87">
        <f t="shared" si="18"/>
        <v>1</v>
      </c>
      <c r="AU72" s="87">
        <f t="shared" si="18"/>
      </c>
      <c r="AV72" s="88">
        <f t="shared" si="22"/>
        <v>8</v>
      </c>
      <c r="AW72" s="87">
        <f t="shared" si="23"/>
      </c>
      <c r="AX72" s="87">
        <f t="shared" si="23"/>
      </c>
      <c r="AY72" s="87">
        <f t="shared" si="23"/>
      </c>
      <c r="AZ72" s="87">
        <f t="shared" si="23"/>
      </c>
      <c r="BA72" s="88">
        <f t="shared" si="30"/>
        <v>0</v>
      </c>
      <c r="BB72" s="89">
        <f t="shared" si="31"/>
        <v>2</v>
      </c>
      <c r="BC72" s="89">
        <f t="shared" si="32"/>
        <v>1</v>
      </c>
      <c r="BD72" s="90">
        <f t="shared" si="33"/>
        <v>3</v>
      </c>
      <c r="BE72" s="82"/>
      <c r="BF72" s="82"/>
      <c r="BG72" s="82"/>
      <c r="BH72" s="82"/>
      <c r="BI72" s="82"/>
      <c r="BJ72" s="82"/>
      <c r="BK72" s="82"/>
      <c r="BL72" s="82"/>
    </row>
    <row r="73" spans="1:64" ht="42.75" customHeight="1">
      <c r="A73" s="154"/>
      <c r="B73" s="81">
        <v>6</v>
      </c>
      <c r="C73" s="51" t="s">
        <v>129</v>
      </c>
      <c r="D73" s="50">
        <v>4</v>
      </c>
      <c r="E73" s="50">
        <v>5</v>
      </c>
      <c r="F73" s="50">
        <v>4</v>
      </c>
      <c r="G73" s="50">
        <v>4</v>
      </c>
      <c r="H73" s="50">
        <v>4</v>
      </c>
      <c r="I73" s="50">
        <v>4</v>
      </c>
      <c r="J73" s="58">
        <f t="shared" si="24"/>
        <v>4.166666666666667</v>
      </c>
      <c r="K73" s="50">
        <v>4</v>
      </c>
      <c r="L73" s="50">
        <v>4</v>
      </c>
      <c r="M73" s="50">
        <v>4</v>
      </c>
      <c r="N73" s="50">
        <v>4</v>
      </c>
      <c r="O73" s="57">
        <f>(K73+L73+M73+N73)/4</f>
        <v>4</v>
      </c>
      <c r="P73" s="64">
        <f t="shared" si="27"/>
        <v>16.666666666666668</v>
      </c>
      <c r="Q73" s="91"/>
      <c r="R73" s="91"/>
      <c r="S73" s="91"/>
      <c r="T73" s="91"/>
      <c r="U73" s="91"/>
      <c r="V73" s="91"/>
      <c r="W73" s="91"/>
      <c r="X73" s="91"/>
      <c r="Y73" s="91"/>
      <c r="Z73" s="92" t="str">
        <f t="shared" si="12"/>
        <v>B</v>
      </c>
      <c r="AA73" s="91"/>
      <c r="AB73" s="91"/>
      <c r="AC73" s="91"/>
      <c r="AD73" s="91"/>
      <c r="AE73" s="92" t="str">
        <f t="shared" si="28"/>
        <v>B</v>
      </c>
      <c r="AF73" s="93" t="str">
        <f t="shared" si="29"/>
        <v>MINIMO</v>
      </c>
      <c r="AG73" s="122"/>
      <c r="AH73" s="123"/>
      <c r="AI73" s="123"/>
      <c r="AJ73" s="124"/>
      <c r="AK73" s="82"/>
      <c r="AL73" s="82"/>
      <c r="AM73" s="87">
        <f t="shared" si="19"/>
      </c>
      <c r="AN73" s="87">
        <f t="shared" si="20"/>
      </c>
      <c r="AO73" s="87">
        <f t="shared" si="21"/>
      </c>
      <c r="AP73" s="87">
        <f t="shared" si="18"/>
      </c>
      <c r="AQ73" s="87">
        <f t="shared" si="18"/>
      </c>
      <c r="AR73" s="87">
        <f t="shared" si="18"/>
      </c>
      <c r="AS73" s="87">
        <f t="shared" si="18"/>
      </c>
      <c r="AT73" s="87">
        <f t="shared" si="18"/>
      </c>
      <c r="AU73" s="87">
        <f t="shared" si="18"/>
      </c>
      <c r="AV73" s="88">
        <f t="shared" si="22"/>
        <v>0</v>
      </c>
      <c r="AW73" s="87">
        <f t="shared" si="23"/>
      </c>
      <c r="AX73" s="87">
        <f t="shared" si="23"/>
      </c>
      <c r="AY73" s="87">
        <f t="shared" si="23"/>
      </c>
      <c r="AZ73" s="87">
        <f t="shared" si="23"/>
      </c>
      <c r="BA73" s="88">
        <f t="shared" si="30"/>
        <v>0</v>
      </c>
      <c r="BB73" s="89">
        <f t="shared" si="31"/>
        <v>1</v>
      </c>
      <c r="BC73" s="89">
        <f t="shared" si="32"/>
        <v>1</v>
      </c>
      <c r="BD73" s="90">
        <f t="shared" si="33"/>
        <v>2</v>
      </c>
      <c r="BE73" s="82"/>
      <c r="BF73" s="82"/>
      <c r="BG73" s="82"/>
      <c r="BH73" s="82"/>
      <c r="BI73" s="82"/>
      <c r="BJ73" s="82"/>
      <c r="BK73" s="82"/>
      <c r="BL73" s="82"/>
    </row>
    <row r="74" spans="1:64" ht="42.75" customHeight="1">
      <c r="A74" s="75" t="s">
        <v>130</v>
      </c>
      <c r="B74" s="75">
        <v>1</v>
      </c>
      <c r="C74" s="51" t="s">
        <v>176</v>
      </c>
      <c r="D74" s="50">
        <v>5</v>
      </c>
      <c r="E74" s="50">
        <v>5</v>
      </c>
      <c r="F74" s="50">
        <v>3</v>
      </c>
      <c r="G74" s="50">
        <v>3</v>
      </c>
      <c r="H74" s="50">
        <v>3</v>
      </c>
      <c r="I74" s="50">
        <v>5</v>
      </c>
      <c r="J74" s="58">
        <f t="shared" si="24"/>
        <v>4</v>
      </c>
      <c r="K74" s="50">
        <v>3</v>
      </c>
      <c r="L74" s="50">
        <v>3</v>
      </c>
      <c r="M74" s="50">
        <v>4</v>
      </c>
      <c r="N74" s="50">
        <v>4</v>
      </c>
      <c r="O74" s="57">
        <f t="shared" si="26"/>
        <v>3.5</v>
      </c>
      <c r="P74" s="64">
        <f t="shared" si="27"/>
        <v>14</v>
      </c>
      <c r="Q74" s="91" t="s">
        <v>210</v>
      </c>
      <c r="R74" s="91" t="s">
        <v>210</v>
      </c>
      <c r="S74" s="91" t="s">
        <v>23</v>
      </c>
      <c r="T74" s="91"/>
      <c r="U74" s="91" t="s">
        <v>23</v>
      </c>
      <c r="V74" s="91"/>
      <c r="W74" s="91" t="s">
        <v>210</v>
      </c>
      <c r="X74" s="91" t="s">
        <v>210</v>
      </c>
      <c r="Y74" s="91"/>
      <c r="Z74" s="92" t="str">
        <f t="shared" si="12"/>
        <v>M</v>
      </c>
      <c r="AA74" s="91"/>
      <c r="AB74" s="91"/>
      <c r="AC74" s="91"/>
      <c r="AD74" s="91"/>
      <c r="AE74" s="92" t="str">
        <f t="shared" si="28"/>
        <v>B</v>
      </c>
      <c r="AF74" s="93" t="str">
        <f t="shared" si="29"/>
        <v>BASSO</v>
      </c>
      <c r="AG74" s="118"/>
      <c r="AH74" s="119"/>
      <c r="AI74" s="119"/>
      <c r="AJ74" s="120"/>
      <c r="AK74" s="82"/>
      <c r="AL74" s="82"/>
      <c r="AM74" s="87">
        <f t="shared" si="19"/>
        <v>2</v>
      </c>
      <c r="AN74" s="87">
        <f t="shared" si="20"/>
        <v>2</v>
      </c>
      <c r="AO74" s="87">
        <f t="shared" si="21"/>
        <v>1</v>
      </c>
      <c r="AP74" s="87">
        <f t="shared" si="18"/>
      </c>
      <c r="AQ74" s="87">
        <f t="shared" si="18"/>
        <v>1</v>
      </c>
      <c r="AR74" s="87">
        <f t="shared" si="18"/>
      </c>
      <c r="AS74" s="87">
        <f t="shared" si="18"/>
        <v>2</v>
      </c>
      <c r="AT74" s="87">
        <f t="shared" si="18"/>
        <v>2</v>
      </c>
      <c r="AU74" s="87">
        <f t="shared" si="18"/>
      </c>
      <c r="AV74" s="88">
        <f t="shared" si="22"/>
        <v>10</v>
      </c>
      <c r="AW74" s="87">
        <f t="shared" si="23"/>
      </c>
      <c r="AX74" s="87">
        <f t="shared" si="23"/>
      </c>
      <c r="AY74" s="87">
        <f t="shared" si="23"/>
      </c>
      <c r="AZ74" s="87">
        <f t="shared" si="23"/>
      </c>
      <c r="BA74" s="88">
        <f t="shared" si="30"/>
        <v>0</v>
      </c>
      <c r="BB74" s="89">
        <f t="shared" si="31"/>
        <v>2</v>
      </c>
      <c r="BC74" s="89">
        <f t="shared" si="32"/>
        <v>1</v>
      </c>
      <c r="BD74" s="90">
        <f t="shared" si="33"/>
        <v>3</v>
      </c>
      <c r="BE74" s="82"/>
      <c r="BF74" s="82"/>
      <c r="BG74" s="82"/>
      <c r="BH74" s="82"/>
      <c r="BI74" s="82"/>
      <c r="BJ74" s="82"/>
      <c r="BK74" s="82"/>
      <c r="BL74" s="82"/>
    </row>
    <row r="75" spans="1:64" ht="42.75" customHeight="1">
      <c r="A75" s="153" t="s">
        <v>131</v>
      </c>
      <c r="B75" s="75">
        <v>1</v>
      </c>
      <c r="C75" s="51" t="s">
        <v>132</v>
      </c>
      <c r="D75" s="50">
        <v>4</v>
      </c>
      <c r="E75" s="50">
        <v>4</v>
      </c>
      <c r="F75" s="50">
        <v>3</v>
      </c>
      <c r="G75" s="50">
        <v>2</v>
      </c>
      <c r="H75" s="50">
        <v>4</v>
      </c>
      <c r="I75" s="50">
        <v>4</v>
      </c>
      <c r="J75" s="58">
        <f t="shared" si="24"/>
        <v>3.5</v>
      </c>
      <c r="K75" s="50">
        <v>3</v>
      </c>
      <c r="L75" s="50">
        <v>2</v>
      </c>
      <c r="M75" s="50">
        <v>5</v>
      </c>
      <c r="N75" s="50">
        <v>4</v>
      </c>
      <c r="O75" s="57">
        <f t="shared" si="26"/>
        <v>3.5</v>
      </c>
      <c r="P75" s="64">
        <f t="shared" si="27"/>
        <v>12.25</v>
      </c>
      <c r="Q75" s="91" t="s">
        <v>210</v>
      </c>
      <c r="R75" s="91" t="s">
        <v>18</v>
      </c>
      <c r="S75" s="91" t="s">
        <v>23</v>
      </c>
      <c r="T75" s="91"/>
      <c r="U75" s="91" t="s">
        <v>23</v>
      </c>
      <c r="V75" s="91"/>
      <c r="W75" s="91" t="s">
        <v>210</v>
      </c>
      <c r="X75" s="91" t="s">
        <v>210</v>
      </c>
      <c r="Y75" s="91"/>
      <c r="Z75" s="92" t="str">
        <f t="shared" si="12"/>
        <v>M</v>
      </c>
      <c r="AA75" s="91"/>
      <c r="AB75" s="91"/>
      <c r="AC75" s="91"/>
      <c r="AD75" s="91"/>
      <c r="AE75" s="92" t="str">
        <f t="shared" si="28"/>
        <v>B</v>
      </c>
      <c r="AF75" s="93" t="str">
        <f t="shared" si="29"/>
        <v>BASSO</v>
      </c>
      <c r="AG75" s="118"/>
      <c r="AH75" s="119"/>
      <c r="AI75" s="119"/>
      <c r="AJ75" s="120"/>
      <c r="AK75" s="82"/>
      <c r="AL75" s="82"/>
      <c r="AM75" s="87">
        <f t="shared" si="19"/>
        <v>2</v>
      </c>
      <c r="AN75" s="87">
        <f t="shared" si="20"/>
        <v>3</v>
      </c>
      <c r="AO75" s="87">
        <f t="shared" si="21"/>
        <v>1</v>
      </c>
      <c r="AP75" s="87">
        <f t="shared" si="18"/>
      </c>
      <c r="AQ75" s="87">
        <f t="shared" si="18"/>
        <v>1</v>
      </c>
      <c r="AR75" s="87">
        <f t="shared" si="18"/>
      </c>
      <c r="AS75" s="87">
        <f t="shared" si="18"/>
        <v>2</v>
      </c>
      <c r="AT75" s="87">
        <f t="shared" si="18"/>
        <v>2</v>
      </c>
      <c r="AU75" s="87">
        <f t="shared" si="18"/>
      </c>
      <c r="AV75" s="88">
        <f t="shared" si="22"/>
        <v>11</v>
      </c>
      <c r="AW75" s="87">
        <f t="shared" si="23"/>
      </c>
      <c r="AX75" s="87">
        <f t="shared" si="23"/>
      </c>
      <c r="AY75" s="87">
        <f t="shared" si="23"/>
      </c>
      <c r="AZ75" s="87">
        <f t="shared" si="23"/>
      </c>
      <c r="BA75" s="88">
        <f t="shared" si="30"/>
        <v>0</v>
      </c>
      <c r="BB75" s="89">
        <f t="shared" si="31"/>
        <v>2</v>
      </c>
      <c r="BC75" s="89">
        <f t="shared" si="32"/>
        <v>1</v>
      </c>
      <c r="BD75" s="90">
        <f t="shared" si="33"/>
        <v>3</v>
      </c>
      <c r="BE75" s="82"/>
      <c r="BF75" s="82"/>
      <c r="BG75" s="82"/>
      <c r="BH75" s="82"/>
      <c r="BI75" s="82"/>
      <c r="BJ75" s="82"/>
      <c r="BK75" s="82"/>
      <c r="BL75" s="82"/>
    </row>
    <row r="76" spans="1:64" ht="69.75" customHeight="1">
      <c r="A76" s="154"/>
      <c r="B76" s="81">
        <v>2</v>
      </c>
      <c r="C76" s="51" t="s">
        <v>133</v>
      </c>
      <c r="D76" s="50">
        <v>4</v>
      </c>
      <c r="E76" s="50">
        <v>4</v>
      </c>
      <c r="F76" s="50">
        <v>3</v>
      </c>
      <c r="G76" s="50">
        <v>2</v>
      </c>
      <c r="H76" s="50">
        <v>4</v>
      </c>
      <c r="I76" s="50">
        <v>4</v>
      </c>
      <c r="J76" s="58">
        <f t="shared" si="24"/>
        <v>3.5</v>
      </c>
      <c r="K76" s="50">
        <v>3</v>
      </c>
      <c r="L76" s="50">
        <v>2</v>
      </c>
      <c r="M76" s="50">
        <v>5</v>
      </c>
      <c r="N76" s="50">
        <v>4</v>
      </c>
      <c r="O76" s="57">
        <f t="shared" si="26"/>
        <v>3.5</v>
      </c>
      <c r="P76" s="64">
        <f t="shared" si="27"/>
        <v>12.25</v>
      </c>
      <c r="Q76" s="91" t="s">
        <v>210</v>
      </c>
      <c r="R76" s="91" t="s">
        <v>23</v>
      </c>
      <c r="S76" s="91" t="s">
        <v>23</v>
      </c>
      <c r="T76" s="91"/>
      <c r="U76" s="91" t="s">
        <v>23</v>
      </c>
      <c r="V76" s="91"/>
      <c r="W76" s="91" t="s">
        <v>23</v>
      </c>
      <c r="X76" s="91" t="s">
        <v>23</v>
      </c>
      <c r="Y76" s="91"/>
      <c r="Z76" s="92" t="str">
        <f t="shared" si="12"/>
        <v>B</v>
      </c>
      <c r="AA76" s="91"/>
      <c r="AB76" s="91"/>
      <c r="AC76" s="91"/>
      <c r="AD76" s="91"/>
      <c r="AE76" s="92" t="str">
        <f t="shared" si="28"/>
        <v>B</v>
      </c>
      <c r="AF76" s="93" t="str">
        <f t="shared" si="29"/>
        <v>MINIMO</v>
      </c>
      <c r="AG76" s="118"/>
      <c r="AH76" s="119"/>
      <c r="AI76" s="119"/>
      <c r="AJ76" s="120"/>
      <c r="AK76" s="82"/>
      <c r="AL76" s="82"/>
      <c r="AM76" s="87">
        <f t="shared" si="19"/>
        <v>2</v>
      </c>
      <c r="AN76" s="87">
        <f t="shared" si="20"/>
        <v>1</v>
      </c>
      <c r="AO76" s="87">
        <f t="shared" si="21"/>
        <v>1</v>
      </c>
      <c r="AP76" s="87">
        <f t="shared" si="18"/>
      </c>
      <c r="AQ76" s="87">
        <f t="shared" si="18"/>
        <v>1</v>
      </c>
      <c r="AR76" s="87">
        <f t="shared" si="18"/>
      </c>
      <c r="AS76" s="87">
        <f t="shared" si="18"/>
        <v>1</v>
      </c>
      <c r="AT76" s="87">
        <f t="shared" si="18"/>
        <v>1</v>
      </c>
      <c r="AU76" s="87">
        <f t="shared" si="18"/>
      </c>
      <c r="AV76" s="88">
        <f t="shared" si="22"/>
        <v>7</v>
      </c>
      <c r="AW76" s="87">
        <f t="shared" si="23"/>
      </c>
      <c r="AX76" s="87">
        <f t="shared" si="23"/>
      </c>
      <c r="AY76" s="87">
        <f t="shared" si="23"/>
      </c>
      <c r="AZ76" s="87">
        <f t="shared" si="23"/>
      </c>
      <c r="BA76" s="88">
        <f t="shared" si="30"/>
        <v>0</v>
      </c>
      <c r="BB76" s="89">
        <f t="shared" si="31"/>
        <v>1</v>
      </c>
      <c r="BC76" s="89">
        <f t="shared" si="32"/>
        <v>1</v>
      </c>
      <c r="BD76" s="90">
        <f t="shared" si="33"/>
        <v>2</v>
      </c>
      <c r="BE76" s="82"/>
      <c r="BF76" s="82"/>
      <c r="BG76" s="82"/>
      <c r="BH76" s="82"/>
      <c r="BI76" s="82"/>
      <c r="BJ76" s="82"/>
      <c r="BK76" s="82"/>
      <c r="BL76" s="82"/>
    </row>
    <row r="77" spans="1:64" ht="74.25" customHeight="1">
      <c r="A77" s="154"/>
      <c r="B77" s="81">
        <v>3</v>
      </c>
      <c r="C77" s="51" t="s">
        <v>177</v>
      </c>
      <c r="D77" s="50">
        <v>4</v>
      </c>
      <c r="E77" s="50">
        <v>4</v>
      </c>
      <c r="F77" s="50">
        <v>3</v>
      </c>
      <c r="G77" s="50">
        <v>2</v>
      </c>
      <c r="H77" s="50">
        <v>4</v>
      </c>
      <c r="I77" s="50">
        <v>4</v>
      </c>
      <c r="J77" s="58">
        <f t="shared" si="24"/>
        <v>3.5</v>
      </c>
      <c r="K77" s="50">
        <v>3</v>
      </c>
      <c r="L77" s="50">
        <v>2</v>
      </c>
      <c r="M77" s="50">
        <v>5</v>
      </c>
      <c r="N77" s="50">
        <v>4</v>
      </c>
      <c r="O77" s="57">
        <f t="shared" si="26"/>
        <v>3.5</v>
      </c>
      <c r="P77" s="64">
        <f t="shared" si="27"/>
        <v>12.25</v>
      </c>
      <c r="Q77" s="91" t="s">
        <v>18</v>
      </c>
      <c r="R77" s="91" t="s">
        <v>23</v>
      </c>
      <c r="S77" s="91" t="s">
        <v>23</v>
      </c>
      <c r="T77" s="91"/>
      <c r="U77" s="91" t="s">
        <v>23</v>
      </c>
      <c r="V77" s="91"/>
      <c r="W77" s="91" t="s">
        <v>210</v>
      </c>
      <c r="X77" s="91" t="s">
        <v>210</v>
      </c>
      <c r="Y77" s="91"/>
      <c r="Z77" s="92" t="str">
        <f t="shared" si="12"/>
        <v>M</v>
      </c>
      <c r="AA77" s="91"/>
      <c r="AB77" s="91"/>
      <c r="AC77" s="91"/>
      <c r="AD77" s="91"/>
      <c r="AE77" s="92" t="str">
        <f t="shared" si="28"/>
        <v>B</v>
      </c>
      <c r="AF77" s="93" t="str">
        <f t="shared" si="29"/>
        <v>BASSO</v>
      </c>
      <c r="AG77" s="118"/>
      <c r="AH77" s="119"/>
      <c r="AI77" s="119"/>
      <c r="AJ77" s="120"/>
      <c r="AK77" s="82"/>
      <c r="AL77" s="82"/>
      <c r="AM77" s="87">
        <f t="shared" si="19"/>
        <v>3</v>
      </c>
      <c r="AN77" s="87">
        <f t="shared" si="20"/>
        <v>1</v>
      </c>
      <c r="AO77" s="87">
        <f t="shared" si="21"/>
        <v>1</v>
      </c>
      <c r="AP77" s="87">
        <f t="shared" si="18"/>
      </c>
      <c r="AQ77" s="87">
        <f t="shared" si="18"/>
        <v>1</v>
      </c>
      <c r="AR77" s="87">
        <f t="shared" si="18"/>
      </c>
      <c r="AS77" s="87">
        <f t="shared" si="18"/>
        <v>2</v>
      </c>
      <c r="AT77" s="87">
        <f t="shared" si="18"/>
        <v>2</v>
      </c>
      <c r="AU77" s="87">
        <f t="shared" si="18"/>
      </c>
      <c r="AV77" s="88">
        <f t="shared" si="22"/>
        <v>10</v>
      </c>
      <c r="AW77" s="87">
        <f t="shared" si="23"/>
      </c>
      <c r="AX77" s="87">
        <f t="shared" si="23"/>
      </c>
      <c r="AY77" s="87">
        <f t="shared" si="23"/>
      </c>
      <c r="AZ77" s="87">
        <f t="shared" si="23"/>
      </c>
      <c r="BA77" s="88">
        <f t="shared" si="30"/>
        <v>0</v>
      </c>
      <c r="BB77" s="89">
        <f t="shared" si="31"/>
        <v>2</v>
      </c>
      <c r="BC77" s="89">
        <f t="shared" si="32"/>
        <v>1</v>
      </c>
      <c r="BD77" s="90">
        <f t="shared" si="33"/>
        <v>3</v>
      </c>
      <c r="BE77" s="82"/>
      <c r="BF77" s="82"/>
      <c r="BG77" s="82"/>
      <c r="BH77" s="82"/>
      <c r="BI77" s="82"/>
      <c r="BJ77" s="82"/>
      <c r="BK77" s="82"/>
      <c r="BL77" s="82"/>
    </row>
    <row r="78" spans="1:64" s="76" customFormat="1" ht="42.75" customHeight="1">
      <c r="A78" s="153" t="s">
        <v>218</v>
      </c>
      <c r="B78" s="75">
        <v>1</v>
      </c>
      <c r="C78" s="51" t="s">
        <v>178</v>
      </c>
      <c r="D78" s="77">
        <v>4</v>
      </c>
      <c r="E78" s="77">
        <v>5</v>
      </c>
      <c r="F78" s="77">
        <v>5</v>
      </c>
      <c r="G78" s="77">
        <v>5</v>
      </c>
      <c r="H78" s="77">
        <v>5</v>
      </c>
      <c r="I78" s="77">
        <v>5</v>
      </c>
      <c r="J78" s="78">
        <f t="shared" si="24"/>
        <v>4.833333333333333</v>
      </c>
      <c r="K78" s="77">
        <v>4</v>
      </c>
      <c r="L78" s="77">
        <v>4</v>
      </c>
      <c r="M78" s="77">
        <v>5</v>
      </c>
      <c r="N78" s="77">
        <v>5</v>
      </c>
      <c r="O78" s="79">
        <f t="shared" si="26"/>
        <v>4.5</v>
      </c>
      <c r="P78" s="80">
        <f t="shared" si="27"/>
        <v>21.75</v>
      </c>
      <c r="Q78" s="91" t="s">
        <v>18</v>
      </c>
      <c r="R78" s="91" t="s">
        <v>210</v>
      </c>
      <c r="S78" s="91" t="s">
        <v>23</v>
      </c>
      <c r="T78" s="91"/>
      <c r="U78" s="91" t="s">
        <v>23</v>
      </c>
      <c r="V78" s="91"/>
      <c r="W78" s="91" t="s">
        <v>210</v>
      </c>
      <c r="X78" s="91" t="s">
        <v>210</v>
      </c>
      <c r="Y78" s="91"/>
      <c r="Z78" s="92" t="str">
        <f t="shared" si="12"/>
        <v>M</v>
      </c>
      <c r="AA78" s="91"/>
      <c r="AB78" s="91"/>
      <c r="AC78" s="91"/>
      <c r="AD78" s="91"/>
      <c r="AE78" s="92" t="str">
        <f t="shared" si="28"/>
        <v>B</v>
      </c>
      <c r="AF78" s="93" t="str">
        <f t="shared" si="29"/>
        <v>BASSO</v>
      </c>
      <c r="AG78" s="118"/>
      <c r="AH78" s="119"/>
      <c r="AI78" s="119"/>
      <c r="AJ78" s="120"/>
      <c r="AK78" s="82"/>
      <c r="AL78" s="82"/>
      <c r="AM78" s="87">
        <f t="shared" si="19"/>
        <v>3</v>
      </c>
      <c r="AN78" s="87">
        <f t="shared" si="20"/>
        <v>2</v>
      </c>
      <c r="AO78" s="87">
        <f t="shared" si="21"/>
        <v>1</v>
      </c>
      <c r="AP78" s="87">
        <f t="shared" si="18"/>
      </c>
      <c r="AQ78" s="87">
        <f t="shared" si="18"/>
        <v>1</v>
      </c>
      <c r="AR78" s="87">
        <f t="shared" si="18"/>
      </c>
      <c r="AS78" s="87">
        <f t="shared" si="18"/>
        <v>2</v>
      </c>
      <c r="AT78" s="87">
        <f t="shared" si="18"/>
        <v>2</v>
      </c>
      <c r="AU78" s="87">
        <f t="shared" si="18"/>
      </c>
      <c r="AV78" s="88">
        <f t="shared" si="22"/>
        <v>11</v>
      </c>
      <c r="AW78" s="87">
        <f t="shared" si="23"/>
      </c>
      <c r="AX78" s="87">
        <f t="shared" si="23"/>
      </c>
      <c r="AY78" s="87">
        <f t="shared" si="23"/>
      </c>
      <c r="AZ78" s="87">
        <f t="shared" si="23"/>
      </c>
      <c r="BA78" s="88">
        <f t="shared" si="30"/>
        <v>0</v>
      </c>
      <c r="BB78" s="89">
        <f t="shared" si="31"/>
        <v>2</v>
      </c>
      <c r="BC78" s="89">
        <f t="shared" si="32"/>
        <v>1</v>
      </c>
      <c r="BD78" s="90">
        <f t="shared" si="33"/>
        <v>3</v>
      </c>
      <c r="BE78" s="82"/>
      <c r="BF78" s="82"/>
      <c r="BG78" s="82"/>
      <c r="BH78" s="82"/>
      <c r="BI78" s="82"/>
      <c r="BJ78" s="82"/>
      <c r="BK78" s="82"/>
      <c r="BL78" s="82"/>
    </row>
    <row r="79" spans="1:64" s="76" customFormat="1" ht="42.75" customHeight="1">
      <c r="A79" s="154"/>
      <c r="B79" s="81">
        <v>2</v>
      </c>
      <c r="C79" s="51" t="s">
        <v>179</v>
      </c>
      <c r="D79" s="77">
        <v>4</v>
      </c>
      <c r="E79" s="77">
        <v>5</v>
      </c>
      <c r="F79" s="77">
        <v>5</v>
      </c>
      <c r="G79" s="77">
        <v>5</v>
      </c>
      <c r="H79" s="77">
        <v>5</v>
      </c>
      <c r="I79" s="77">
        <v>5</v>
      </c>
      <c r="J79" s="78">
        <f aca="true" t="shared" si="34" ref="J79:J93">(D79+E79+F79+G79+H79+I79)/6</f>
        <v>4.833333333333333</v>
      </c>
      <c r="K79" s="77">
        <v>4</v>
      </c>
      <c r="L79" s="77">
        <v>4</v>
      </c>
      <c r="M79" s="77">
        <v>5</v>
      </c>
      <c r="N79" s="77">
        <v>5</v>
      </c>
      <c r="O79" s="79">
        <f t="shared" si="26"/>
        <v>4.5</v>
      </c>
      <c r="P79" s="80">
        <f t="shared" si="27"/>
        <v>21.75</v>
      </c>
      <c r="Q79" s="91" t="s">
        <v>18</v>
      </c>
      <c r="R79" s="91" t="s">
        <v>18</v>
      </c>
      <c r="S79" s="91" t="s">
        <v>23</v>
      </c>
      <c r="T79" s="91"/>
      <c r="U79" s="91" t="s">
        <v>23</v>
      </c>
      <c r="V79" s="91"/>
      <c r="W79" s="91" t="s">
        <v>18</v>
      </c>
      <c r="X79" s="91" t="s">
        <v>18</v>
      </c>
      <c r="Y79" s="91"/>
      <c r="Z79" s="92" t="str">
        <f t="shared" si="12"/>
        <v>M</v>
      </c>
      <c r="AA79" s="91"/>
      <c r="AB79" s="91"/>
      <c r="AC79" s="91"/>
      <c r="AD79" s="91"/>
      <c r="AE79" s="92" t="str">
        <f t="shared" si="28"/>
        <v>B</v>
      </c>
      <c r="AF79" s="93" t="str">
        <f t="shared" si="29"/>
        <v>BASSO</v>
      </c>
      <c r="AG79" s="118"/>
      <c r="AH79" s="119"/>
      <c r="AI79" s="119"/>
      <c r="AJ79" s="120"/>
      <c r="AK79" s="82"/>
      <c r="AL79" s="82"/>
      <c r="AM79" s="87">
        <f t="shared" si="19"/>
        <v>3</v>
      </c>
      <c r="AN79" s="87">
        <f t="shared" si="20"/>
        <v>3</v>
      </c>
      <c r="AO79" s="87">
        <f t="shared" si="21"/>
        <v>1</v>
      </c>
      <c r="AP79" s="87">
        <f t="shared" si="18"/>
      </c>
      <c r="AQ79" s="87">
        <f t="shared" si="18"/>
        <v>1</v>
      </c>
      <c r="AR79" s="87">
        <f t="shared" si="18"/>
      </c>
      <c r="AS79" s="87">
        <f t="shared" si="18"/>
        <v>3</v>
      </c>
      <c r="AT79" s="87">
        <f t="shared" si="18"/>
        <v>3</v>
      </c>
      <c r="AU79" s="87">
        <f t="shared" si="18"/>
      </c>
      <c r="AV79" s="88">
        <f t="shared" si="22"/>
        <v>14</v>
      </c>
      <c r="AW79" s="87">
        <f t="shared" si="23"/>
      </c>
      <c r="AX79" s="87">
        <f t="shared" si="23"/>
      </c>
      <c r="AY79" s="87">
        <f t="shared" si="23"/>
      </c>
      <c r="AZ79" s="87">
        <f t="shared" si="23"/>
      </c>
      <c r="BA79" s="88">
        <f t="shared" si="30"/>
        <v>0</v>
      </c>
      <c r="BB79" s="89">
        <f t="shared" si="31"/>
        <v>2</v>
      </c>
      <c r="BC79" s="89">
        <f t="shared" si="32"/>
        <v>1</v>
      </c>
      <c r="BD79" s="90">
        <f t="shared" si="33"/>
        <v>3</v>
      </c>
      <c r="BE79" s="82"/>
      <c r="BF79" s="82"/>
      <c r="BG79" s="82"/>
      <c r="BH79" s="82"/>
      <c r="BI79" s="82"/>
      <c r="BJ79" s="82"/>
      <c r="BK79" s="82"/>
      <c r="BL79" s="82"/>
    </row>
    <row r="80" spans="1:64" s="76" customFormat="1" ht="42">
      <c r="A80" s="154"/>
      <c r="B80" s="75">
        <v>3</v>
      </c>
      <c r="C80" s="51" t="s">
        <v>180</v>
      </c>
      <c r="D80" s="77">
        <v>4</v>
      </c>
      <c r="E80" s="77">
        <v>5</v>
      </c>
      <c r="F80" s="77">
        <v>5</v>
      </c>
      <c r="G80" s="77">
        <v>5</v>
      </c>
      <c r="H80" s="77">
        <v>5</v>
      </c>
      <c r="I80" s="77">
        <v>5</v>
      </c>
      <c r="J80" s="78">
        <f t="shared" si="34"/>
        <v>4.833333333333333</v>
      </c>
      <c r="K80" s="77">
        <v>4</v>
      </c>
      <c r="L80" s="77">
        <v>4</v>
      </c>
      <c r="M80" s="77">
        <v>5</v>
      </c>
      <c r="N80" s="77">
        <v>5</v>
      </c>
      <c r="O80" s="79">
        <f t="shared" si="26"/>
        <v>4.5</v>
      </c>
      <c r="P80" s="80">
        <f t="shared" si="27"/>
        <v>21.75</v>
      </c>
      <c r="Q80" s="91" t="s">
        <v>18</v>
      </c>
      <c r="R80" s="91" t="s">
        <v>210</v>
      </c>
      <c r="S80" s="91" t="s">
        <v>23</v>
      </c>
      <c r="T80" s="91"/>
      <c r="U80" s="91" t="s">
        <v>23</v>
      </c>
      <c r="V80" s="91"/>
      <c r="W80" s="91" t="s">
        <v>210</v>
      </c>
      <c r="X80" s="91" t="s">
        <v>210</v>
      </c>
      <c r="Y80" s="91"/>
      <c r="Z80" s="92" t="str">
        <f t="shared" si="12"/>
        <v>M</v>
      </c>
      <c r="AA80" s="91"/>
      <c r="AB80" s="91"/>
      <c r="AC80" s="91"/>
      <c r="AD80" s="91"/>
      <c r="AE80" s="92" t="str">
        <f t="shared" si="28"/>
        <v>B</v>
      </c>
      <c r="AF80" s="93" t="str">
        <f t="shared" si="29"/>
        <v>BASSO</v>
      </c>
      <c r="AG80" s="118"/>
      <c r="AH80" s="119"/>
      <c r="AI80" s="119"/>
      <c r="AJ80" s="120"/>
      <c r="AK80" s="82"/>
      <c r="AL80" s="82"/>
      <c r="AM80" s="87">
        <f t="shared" si="19"/>
        <v>3</v>
      </c>
      <c r="AN80" s="87">
        <f t="shared" si="20"/>
        <v>2</v>
      </c>
      <c r="AO80" s="87">
        <f t="shared" si="21"/>
        <v>1</v>
      </c>
      <c r="AP80" s="87">
        <f t="shared" si="18"/>
      </c>
      <c r="AQ80" s="87">
        <f t="shared" si="18"/>
        <v>1</v>
      </c>
      <c r="AR80" s="87">
        <f t="shared" si="18"/>
      </c>
      <c r="AS80" s="87">
        <f t="shared" si="18"/>
        <v>2</v>
      </c>
      <c r="AT80" s="87">
        <f t="shared" si="18"/>
        <v>2</v>
      </c>
      <c r="AU80" s="87">
        <f t="shared" si="18"/>
      </c>
      <c r="AV80" s="88">
        <f aca="true" t="shared" si="35" ref="AV80:AV94">SUM(AM80:AU80)</f>
        <v>11</v>
      </c>
      <c r="AW80" s="87">
        <f aca="true" t="shared" si="36" ref="AW80:AZ94">IF(AA80="A",3,(IF(AA80="M",2,(IF(AA80="B",1,"")))))</f>
      </c>
      <c r="AX80" s="87">
        <f t="shared" si="36"/>
      </c>
      <c r="AY80" s="87">
        <f t="shared" si="36"/>
      </c>
      <c r="AZ80" s="87">
        <f t="shared" si="36"/>
      </c>
      <c r="BA80" s="88">
        <f t="shared" si="30"/>
        <v>0</v>
      </c>
      <c r="BB80" s="89">
        <f t="shared" si="31"/>
        <v>2</v>
      </c>
      <c r="BC80" s="89">
        <f t="shared" si="32"/>
        <v>1</v>
      </c>
      <c r="BD80" s="90">
        <f t="shared" si="33"/>
        <v>3</v>
      </c>
      <c r="BE80" s="82"/>
      <c r="BF80" s="82"/>
      <c r="BG80" s="82"/>
      <c r="BH80" s="82"/>
      <c r="BI80" s="82"/>
      <c r="BJ80" s="82"/>
      <c r="BK80" s="82"/>
      <c r="BL80" s="82"/>
    </row>
    <row r="81" spans="1:64" s="76" customFormat="1" ht="42.75" customHeight="1">
      <c r="A81" s="154"/>
      <c r="B81" s="81">
        <v>4</v>
      </c>
      <c r="C81" s="51" t="s">
        <v>181</v>
      </c>
      <c r="D81" s="77">
        <v>4</v>
      </c>
      <c r="E81" s="77">
        <v>5</v>
      </c>
      <c r="F81" s="77">
        <v>5</v>
      </c>
      <c r="G81" s="77">
        <v>5</v>
      </c>
      <c r="H81" s="77">
        <v>5</v>
      </c>
      <c r="I81" s="77">
        <v>5</v>
      </c>
      <c r="J81" s="78">
        <f t="shared" si="34"/>
        <v>4.833333333333333</v>
      </c>
      <c r="K81" s="77">
        <v>4</v>
      </c>
      <c r="L81" s="77">
        <v>4</v>
      </c>
      <c r="M81" s="77">
        <v>5</v>
      </c>
      <c r="N81" s="77">
        <v>5</v>
      </c>
      <c r="O81" s="79">
        <f t="shared" si="26"/>
        <v>4.5</v>
      </c>
      <c r="P81" s="80">
        <f t="shared" si="27"/>
        <v>21.75</v>
      </c>
      <c r="Q81" s="91" t="s">
        <v>18</v>
      </c>
      <c r="R81" s="91" t="s">
        <v>210</v>
      </c>
      <c r="S81" s="91" t="s">
        <v>23</v>
      </c>
      <c r="T81" s="91"/>
      <c r="U81" s="91" t="s">
        <v>23</v>
      </c>
      <c r="V81" s="91"/>
      <c r="W81" s="91" t="s">
        <v>210</v>
      </c>
      <c r="X81" s="91" t="s">
        <v>210</v>
      </c>
      <c r="Y81" s="91"/>
      <c r="Z81" s="92" t="str">
        <f aca="true" t="shared" si="37" ref="Z81:Z93">IF(AV81&lt;8,"B",((IF(AV81&gt;14,"A","M"))))</f>
        <v>M</v>
      </c>
      <c r="AA81" s="91"/>
      <c r="AB81" s="91"/>
      <c r="AC81" s="91"/>
      <c r="AD81" s="91"/>
      <c r="AE81" s="92" t="str">
        <f t="shared" si="28"/>
        <v>B</v>
      </c>
      <c r="AF81" s="93" t="str">
        <f t="shared" si="29"/>
        <v>BASSO</v>
      </c>
      <c r="AG81" s="118"/>
      <c r="AH81" s="119"/>
      <c r="AI81" s="119"/>
      <c r="AJ81" s="120"/>
      <c r="AK81" s="82"/>
      <c r="AL81" s="82"/>
      <c r="AM81" s="87">
        <f t="shared" si="19"/>
        <v>3</v>
      </c>
      <c r="AN81" s="87">
        <f t="shared" si="20"/>
        <v>2</v>
      </c>
      <c r="AO81" s="87">
        <f t="shared" si="21"/>
        <v>1</v>
      </c>
      <c r="AP81" s="87">
        <f t="shared" si="18"/>
      </c>
      <c r="AQ81" s="87">
        <f t="shared" si="18"/>
        <v>1</v>
      </c>
      <c r="AR81" s="87">
        <f t="shared" si="18"/>
      </c>
      <c r="AS81" s="87">
        <f t="shared" si="18"/>
        <v>2</v>
      </c>
      <c r="AT81" s="87">
        <f t="shared" si="18"/>
        <v>2</v>
      </c>
      <c r="AU81" s="87">
        <f t="shared" si="18"/>
      </c>
      <c r="AV81" s="88">
        <f t="shared" si="35"/>
        <v>11</v>
      </c>
      <c r="AW81" s="87">
        <f t="shared" si="36"/>
      </c>
      <c r="AX81" s="87">
        <f t="shared" si="36"/>
      </c>
      <c r="AY81" s="87">
        <f t="shared" si="36"/>
      </c>
      <c r="AZ81" s="87">
        <f t="shared" si="36"/>
      </c>
      <c r="BA81" s="88">
        <f t="shared" si="30"/>
        <v>0</v>
      </c>
      <c r="BB81" s="89">
        <f t="shared" si="31"/>
        <v>2</v>
      </c>
      <c r="BC81" s="89">
        <f t="shared" si="32"/>
        <v>1</v>
      </c>
      <c r="BD81" s="90">
        <f t="shared" si="33"/>
        <v>3</v>
      </c>
      <c r="BE81" s="82"/>
      <c r="BF81" s="82"/>
      <c r="BG81" s="82"/>
      <c r="BH81" s="82"/>
      <c r="BI81" s="82"/>
      <c r="BJ81" s="82"/>
      <c r="BK81" s="82"/>
      <c r="BL81" s="82"/>
    </row>
    <row r="82" spans="1:64" s="76" customFormat="1" ht="42.75" customHeight="1">
      <c r="A82" s="154"/>
      <c r="B82" s="75">
        <v>5</v>
      </c>
      <c r="C82" s="51" t="s">
        <v>182</v>
      </c>
      <c r="D82" s="77">
        <v>4</v>
      </c>
      <c r="E82" s="77">
        <v>5</v>
      </c>
      <c r="F82" s="77">
        <v>5</v>
      </c>
      <c r="G82" s="77">
        <v>5</v>
      </c>
      <c r="H82" s="77">
        <v>5</v>
      </c>
      <c r="I82" s="77">
        <v>5</v>
      </c>
      <c r="J82" s="78">
        <f t="shared" si="34"/>
        <v>4.833333333333333</v>
      </c>
      <c r="K82" s="77">
        <v>4</v>
      </c>
      <c r="L82" s="77">
        <v>4</v>
      </c>
      <c r="M82" s="77">
        <v>5</v>
      </c>
      <c r="N82" s="77">
        <v>5</v>
      </c>
      <c r="O82" s="79">
        <f t="shared" si="26"/>
        <v>4.5</v>
      </c>
      <c r="P82" s="80">
        <f t="shared" si="27"/>
        <v>21.75</v>
      </c>
      <c r="Q82" s="91" t="s">
        <v>18</v>
      </c>
      <c r="R82" s="91" t="s">
        <v>210</v>
      </c>
      <c r="S82" s="91" t="s">
        <v>23</v>
      </c>
      <c r="T82" s="91"/>
      <c r="U82" s="91" t="s">
        <v>23</v>
      </c>
      <c r="V82" s="91"/>
      <c r="W82" s="91" t="s">
        <v>210</v>
      </c>
      <c r="X82" s="91" t="s">
        <v>210</v>
      </c>
      <c r="Y82" s="91"/>
      <c r="Z82" s="92" t="str">
        <f t="shared" si="37"/>
        <v>M</v>
      </c>
      <c r="AA82" s="91"/>
      <c r="AB82" s="91"/>
      <c r="AC82" s="91"/>
      <c r="AD82" s="91"/>
      <c r="AE82" s="92" t="str">
        <f t="shared" si="28"/>
        <v>B</v>
      </c>
      <c r="AF82" s="93" t="str">
        <f t="shared" si="29"/>
        <v>BASSO</v>
      </c>
      <c r="AG82" s="118"/>
      <c r="AH82" s="119"/>
      <c r="AI82" s="119"/>
      <c r="AJ82" s="120"/>
      <c r="AK82" s="82"/>
      <c r="AL82" s="82"/>
      <c r="AM82" s="87">
        <f t="shared" si="19"/>
        <v>3</v>
      </c>
      <c r="AN82" s="87">
        <f t="shared" si="20"/>
        <v>2</v>
      </c>
      <c r="AO82" s="87">
        <f t="shared" si="21"/>
        <v>1</v>
      </c>
      <c r="AP82" s="87">
        <f t="shared" si="18"/>
      </c>
      <c r="AQ82" s="87">
        <f t="shared" si="18"/>
        <v>1</v>
      </c>
      <c r="AR82" s="87">
        <f t="shared" si="18"/>
      </c>
      <c r="AS82" s="87">
        <f t="shared" si="18"/>
        <v>2</v>
      </c>
      <c r="AT82" s="87">
        <f t="shared" si="18"/>
        <v>2</v>
      </c>
      <c r="AU82" s="87">
        <f t="shared" si="18"/>
      </c>
      <c r="AV82" s="88">
        <f t="shared" si="35"/>
        <v>11</v>
      </c>
      <c r="AW82" s="87">
        <f t="shared" si="36"/>
      </c>
      <c r="AX82" s="87">
        <f t="shared" si="36"/>
      </c>
      <c r="AY82" s="87">
        <f t="shared" si="36"/>
      </c>
      <c r="AZ82" s="87">
        <f t="shared" si="36"/>
      </c>
      <c r="BA82" s="88">
        <f t="shared" si="30"/>
        <v>0</v>
      </c>
      <c r="BB82" s="89">
        <f t="shared" si="31"/>
        <v>2</v>
      </c>
      <c r="BC82" s="89">
        <f t="shared" si="32"/>
        <v>1</v>
      </c>
      <c r="BD82" s="90">
        <f t="shared" si="33"/>
        <v>3</v>
      </c>
      <c r="BE82" s="82"/>
      <c r="BF82" s="82"/>
      <c r="BG82" s="82"/>
      <c r="BH82" s="82"/>
      <c r="BI82" s="82"/>
      <c r="BJ82" s="82"/>
      <c r="BK82" s="82"/>
      <c r="BL82" s="82"/>
    </row>
    <row r="83" spans="1:64" s="76" customFormat="1" ht="52.5" customHeight="1">
      <c r="A83" s="154"/>
      <c r="B83" s="81">
        <v>6</v>
      </c>
      <c r="C83" s="51" t="s">
        <v>183</v>
      </c>
      <c r="D83" s="77">
        <v>4</v>
      </c>
      <c r="E83" s="77">
        <v>5</v>
      </c>
      <c r="F83" s="77">
        <v>5</v>
      </c>
      <c r="G83" s="77">
        <v>5</v>
      </c>
      <c r="H83" s="77">
        <v>5</v>
      </c>
      <c r="I83" s="77">
        <v>5</v>
      </c>
      <c r="J83" s="78">
        <f t="shared" si="34"/>
        <v>4.833333333333333</v>
      </c>
      <c r="K83" s="77">
        <v>4</v>
      </c>
      <c r="L83" s="77">
        <v>4</v>
      </c>
      <c r="M83" s="77">
        <v>5</v>
      </c>
      <c r="N83" s="77">
        <v>5</v>
      </c>
      <c r="O83" s="79">
        <f t="shared" si="26"/>
        <v>4.5</v>
      </c>
      <c r="P83" s="80">
        <f t="shared" si="27"/>
        <v>21.75</v>
      </c>
      <c r="Q83" s="91" t="s">
        <v>18</v>
      </c>
      <c r="R83" s="91" t="s">
        <v>210</v>
      </c>
      <c r="S83" s="91" t="s">
        <v>23</v>
      </c>
      <c r="T83" s="91"/>
      <c r="U83" s="91" t="s">
        <v>23</v>
      </c>
      <c r="V83" s="91"/>
      <c r="W83" s="91" t="s">
        <v>210</v>
      </c>
      <c r="X83" s="91" t="s">
        <v>210</v>
      </c>
      <c r="Y83" s="91"/>
      <c r="Z83" s="92" t="str">
        <f t="shared" si="37"/>
        <v>M</v>
      </c>
      <c r="AA83" s="91"/>
      <c r="AB83" s="91"/>
      <c r="AC83" s="91"/>
      <c r="AD83" s="91"/>
      <c r="AE83" s="92" t="str">
        <f t="shared" si="28"/>
        <v>B</v>
      </c>
      <c r="AF83" s="93" t="str">
        <f t="shared" si="29"/>
        <v>BASSO</v>
      </c>
      <c r="AG83" s="118"/>
      <c r="AH83" s="119"/>
      <c r="AI83" s="119"/>
      <c r="AJ83" s="120"/>
      <c r="AK83" s="82"/>
      <c r="AL83" s="82"/>
      <c r="AM83" s="87">
        <f t="shared" si="19"/>
        <v>3</v>
      </c>
      <c r="AN83" s="87">
        <f t="shared" si="20"/>
        <v>2</v>
      </c>
      <c r="AO83" s="87">
        <f t="shared" si="21"/>
        <v>1</v>
      </c>
      <c r="AP83" s="87">
        <f t="shared" si="18"/>
      </c>
      <c r="AQ83" s="87">
        <f t="shared" si="18"/>
        <v>1</v>
      </c>
      <c r="AR83" s="87">
        <f t="shared" si="18"/>
      </c>
      <c r="AS83" s="87">
        <f t="shared" si="18"/>
        <v>2</v>
      </c>
      <c r="AT83" s="87">
        <f t="shared" si="18"/>
        <v>2</v>
      </c>
      <c r="AU83" s="87">
        <f t="shared" si="18"/>
      </c>
      <c r="AV83" s="88">
        <f t="shared" si="35"/>
        <v>11</v>
      </c>
      <c r="AW83" s="87">
        <f t="shared" si="36"/>
      </c>
      <c r="AX83" s="87">
        <f t="shared" si="36"/>
      </c>
      <c r="AY83" s="87">
        <f t="shared" si="36"/>
      </c>
      <c r="AZ83" s="87">
        <f t="shared" si="36"/>
      </c>
      <c r="BA83" s="88">
        <f t="shared" si="30"/>
        <v>0</v>
      </c>
      <c r="BB83" s="89">
        <f t="shared" si="31"/>
        <v>2</v>
      </c>
      <c r="BC83" s="89">
        <f t="shared" si="32"/>
        <v>1</v>
      </c>
      <c r="BD83" s="90">
        <f t="shared" si="33"/>
        <v>3</v>
      </c>
      <c r="BE83" s="82"/>
      <c r="BF83" s="82"/>
      <c r="BG83" s="82"/>
      <c r="BH83" s="82"/>
      <c r="BI83" s="82"/>
      <c r="BJ83" s="82"/>
      <c r="BK83" s="82"/>
      <c r="BL83" s="82"/>
    </row>
    <row r="84" spans="1:64" s="76" customFormat="1" ht="42.75" customHeight="1">
      <c r="A84" s="154"/>
      <c r="B84" s="75">
        <v>7</v>
      </c>
      <c r="C84" s="51" t="s">
        <v>184</v>
      </c>
      <c r="D84" s="77">
        <v>4</v>
      </c>
      <c r="E84" s="77">
        <v>5</v>
      </c>
      <c r="F84" s="77">
        <v>5</v>
      </c>
      <c r="G84" s="77">
        <v>5</v>
      </c>
      <c r="H84" s="77">
        <v>5</v>
      </c>
      <c r="I84" s="77">
        <v>5</v>
      </c>
      <c r="J84" s="78">
        <f t="shared" si="34"/>
        <v>4.833333333333333</v>
      </c>
      <c r="K84" s="77">
        <v>4</v>
      </c>
      <c r="L84" s="77">
        <v>4</v>
      </c>
      <c r="M84" s="77">
        <v>5</v>
      </c>
      <c r="N84" s="77">
        <v>5</v>
      </c>
      <c r="O84" s="79">
        <f t="shared" si="26"/>
        <v>4.5</v>
      </c>
      <c r="P84" s="80">
        <f t="shared" si="27"/>
        <v>21.75</v>
      </c>
      <c r="Q84" s="91" t="s">
        <v>18</v>
      </c>
      <c r="R84" s="91" t="s">
        <v>18</v>
      </c>
      <c r="S84" s="91" t="s">
        <v>23</v>
      </c>
      <c r="T84" s="91"/>
      <c r="U84" s="91" t="s">
        <v>23</v>
      </c>
      <c r="V84" s="91"/>
      <c r="W84" s="91" t="s">
        <v>210</v>
      </c>
      <c r="X84" s="91" t="s">
        <v>210</v>
      </c>
      <c r="Y84" s="91"/>
      <c r="Z84" s="92" t="str">
        <f t="shared" si="37"/>
        <v>M</v>
      </c>
      <c r="AA84" s="91"/>
      <c r="AB84" s="91"/>
      <c r="AC84" s="91"/>
      <c r="AD84" s="91"/>
      <c r="AE84" s="92" t="str">
        <f t="shared" si="28"/>
        <v>B</v>
      </c>
      <c r="AF84" s="93" t="str">
        <f t="shared" si="29"/>
        <v>BASSO</v>
      </c>
      <c r="AG84" s="118"/>
      <c r="AH84" s="119"/>
      <c r="AI84" s="119"/>
      <c r="AJ84" s="120"/>
      <c r="AK84" s="82"/>
      <c r="AL84" s="82"/>
      <c r="AM84" s="87">
        <f t="shared" si="19"/>
        <v>3</v>
      </c>
      <c r="AN84" s="87">
        <f t="shared" si="20"/>
        <v>3</v>
      </c>
      <c r="AO84" s="87">
        <f t="shared" si="21"/>
        <v>1</v>
      </c>
      <c r="AP84" s="87">
        <f t="shared" si="18"/>
      </c>
      <c r="AQ84" s="87">
        <f t="shared" si="18"/>
        <v>1</v>
      </c>
      <c r="AR84" s="87">
        <f t="shared" si="18"/>
      </c>
      <c r="AS84" s="87">
        <f t="shared" si="18"/>
        <v>2</v>
      </c>
      <c r="AT84" s="87">
        <f t="shared" si="18"/>
        <v>2</v>
      </c>
      <c r="AU84" s="87">
        <f t="shared" si="18"/>
      </c>
      <c r="AV84" s="88">
        <f t="shared" si="35"/>
        <v>12</v>
      </c>
      <c r="AW84" s="87">
        <f t="shared" si="36"/>
      </c>
      <c r="AX84" s="87">
        <f t="shared" si="36"/>
      </c>
      <c r="AY84" s="87">
        <f t="shared" si="36"/>
      </c>
      <c r="AZ84" s="87">
        <f t="shared" si="36"/>
      </c>
      <c r="BA84" s="88">
        <f t="shared" si="30"/>
        <v>0</v>
      </c>
      <c r="BB84" s="89">
        <f t="shared" si="31"/>
        <v>2</v>
      </c>
      <c r="BC84" s="89">
        <f t="shared" si="32"/>
        <v>1</v>
      </c>
      <c r="BD84" s="90">
        <f t="shared" si="33"/>
        <v>3</v>
      </c>
      <c r="BE84" s="82"/>
      <c r="BF84" s="82"/>
      <c r="BG84" s="82"/>
      <c r="BH84" s="82"/>
      <c r="BI84" s="82"/>
      <c r="BJ84" s="82"/>
      <c r="BK84" s="82"/>
      <c r="BL84" s="82"/>
    </row>
    <row r="85" spans="1:64" s="76" customFormat="1" ht="42.75" customHeight="1">
      <c r="A85" s="154"/>
      <c r="B85" s="81">
        <v>8</v>
      </c>
      <c r="C85" s="51" t="s">
        <v>185</v>
      </c>
      <c r="D85" s="77">
        <v>4</v>
      </c>
      <c r="E85" s="77">
        <v>5</v>
      </c>
      <c r="F85" s="77">
        <v>5</v>
      </c>
      <c r="G85" s="77">
        <v>5</v>
      </c>
      <c r="H85" s="77">
        <v>5</v>
      </c>
      <c r="I85" s="77">
        <v>5</v>
      </c>
      <c r="J85" s="78">
        <f t="shared" si="34"/>
        <v>4.833333333333333</v>
      </c>
      <c r="K85" s="77">
        <v>4</v>
      </c>
      <c r="L85" s="77">
        <v>4</v>
      </c>
      <c r="M85" s="77">
        <v>5</v>
      </c>
      <c r="N85" s="77">
        <v>5</v>
      </c>
      <c r="O85" s="79">
        <f t="shared" si="26"/>
        <v>4.5</v>
      </c>
      <c r="P85" s="80">
        <f t="shared" si="27"/>
        <v>21.75</v>
      </c>
      <c r="Q85" s="91" t="s">
        <v>18</v>
      </c>
      <c r="R85" s="91" t="s">
        <v>18</v>
      </c>
      <c r="S85" s="91" t="s">
        <v>23</v>
      </c>
      <c r="T85" s="91"/>
      <c r="U85" s="91" t="s">
        <v>23</v>
      </c>
      <c r="V85" s="91"/>
      <c r="W85" s="91" t="s">
        <v>23</v>
      </c>
      <c r="X85" s="91" t="s">
        <v>210</v>
      </c>
      <c r="Y85" s="91"/>
      <c r="Z85" s="92" t="str">
        <f t="shared" si="37"/>
        <v>M</v>
      </c>
      <c r="AA85" s="91"/>
      <c r="AB85" s="91"/>
      <c r="AC85" s="91"/>
      <c r="AD85" s="91"/>
      <c r="AE85" s="92" t="str">
        <f t="shared" si="28"/>
        <v>B</v>
      </c>
      <c r="AF85" s="93" t="str">
        <f t="shared" si="29"/>
        <v>BASSO</v>
      </c>
      <c r="AG85" s="118"/>
      <c r="AH85" s="119"/>
      <c r="AI85" s="119"/>
      <c r="AJ85" s="120"/>
      <c r="AK85" s="82"/>
      <c r="AL85" s="82"/>
      <c r="AM85" s="87">
        <f t="shared" si="19"/>
        <v>3</v>
      </c>
      <c r="AN85" s="87">
        <f t="shared" si="20"/>
        <v>3</v>
      </c>
      <c r="AO85" s="87">
        <f t="shared" si="21"/>
        <v>1</v>
      </c>
      <c r="AP85" s="87">
        <f aca="true" t="shared" si="38" ref="AP85:AU85">IF(T85="A",3,(IF(T85="M",2,(IF(T85="B",1,"")))))</f>
      </c>
      <c r="AQ85" s="87">
        <f t="shared" si="38"/>
        <v>1</v>
      </c>
      <c r="AR85" s="87">
        <f t="shared" si="38"/>
      </c>
      <c r="AS85" s="87">
        <f t="shared" si="38"/>
        <v>1</v>
      </c>
      <c r="AT85" s="87">
        <f t="shared" si="38"/>
        <v>2</v>
      </c>
      <c r="AU85" s="87">
        <f t="shared" si="38"/>
      </c>
      <c r="AV85" s="88">
        <f t="shared" si="35"/>
        <v>11</v>
      </c>
      <c r="AW85" s="87">
        <f t="shared" si="36"/>
      </c>
      <c r="AX85" s="87">
        <f t="shared" si="36"/>
      </c>
      <c r="AY85" s="87">
        <f t="shared" si="36"/>
      </c>
      <c r="AZ85" s="87">
        <f t="shared" si="36"/>
      </c>
      <c r="BA85" s="88">
        <f t="shared" si="30"/>
        <v>0</v>
      </c>
      <c r="BB85" s="89">
        <f t="shared" si="31"/>
        <v>2</v>
      </c>
      <c r="BC85" s="89">
        <f t="shared" si="32"/>
        <v>1</v>
      </c>
      <c r="BD85" s="90">
        <f t="shared" si="33"/>
        <v>3</v>
      </c>
      <c r="BE85" s="82"/>
      <c r="BF85" s="82"/>
      <c r="BG85" s="82"/>
      <c r="BH85" s="82"/>
      <c r="BI85" s="82"/>
      <c r="BJ85" s="82"/>
      <c r="BK85" s="82"/>
      <c r="BL85" s="82"/>
    </row>
    <row r="86" spans="1:64" s="76" customFormat="1" ht="42.75" customHeight="1">
      <c r="A86" s="154"/>
      <c r="B86" s="75">
        <v>9</v>
      </c>
      <c r="C86" s="51" t="s">
        <v>186</v>
      </c>
      <c r="D86" s="77">
        <v>4</v>
      </c>
      <c r="E86" s="77">
        <v>5</v>
      </c>
      <c r="F86" s="77">
        <v>5</v>
      </c>
      <c r="G86" s="77">
        <v>5</v>
      </c>
      <c r="H86" s="77">
        <v>5</v>
      </c>
      <c r="I86" s="77">
        <v>5</v>
      </c>
      <c r="J86" s="78">
        <f t="shared" si="34"/>
        <v>4.833333333333333</v>
      </c>
      <c r="K86" s="77">
        <v>4</v>
      </c>
      <c r="L86" s="77">
        <v>4</v>
      </c>
      <c r="M86" s="77">
        <v>5</v>
      </c>
      <c r="N86" s="77">
        <v>5</v>
      </c>
      <c r="O86" s="79">
        <f t="shared" si="26"/>
        <v>4.5</v>
      </c>
      <c r="P86" s="80">
        <f t="shared" si="27"/>
        <v>21.75</v>
      </c>
      <c r="Q86" s="91" t="s">
        <v>23</v>
      </c>
      <c r="R86" s="91" t="s">
        <v>23</v>
      </c>
      <c r="S86" s="91" t="s">
        <v>23</v>
      </c>
      <c r="T86" s="91"/>
      <c r="U86" s="91" t="s">
        <v>23</v>
      </c>
      <c r="V86" s="91"/>
      <c r="W86" s="91" t="s">
        <v>210</v>
      </c>
      <c r="X86" s="91" t="s">
        <v>210</v>
      </c>
      <c r="Y86" s="91"/>
      <c r="Z86" s="92" t="str">
        <f t="shared" si="37"/>
        <v>M</v>
      </c>
      <c r="AA86" s="91"/>
      <c r="AB86" s="91"/>
      <c r="AC86" s="91"/>
      <c r="AD86" s="91"/>
      <c r="AE86" s="92" t="str">
        <f t="shared" si="28"/>
        <v>B</v>
      </c>
      <c r="AF86" s="93" t="str">
        <f t="shared" si="29"/>
        <v>BASSO</v>
      </c>
      <c r="AG86" s="118"/>
      <c r="AH86" s="119"/>
      <c r="AI86" s="119"/>
      <c r="AJ86" s="120"/>
      <c r="AK86" s="82"/>
      <c r="AL86" s="82"/>
      <c r="AM86" s="87">
        <f aca="true" t="shared" si="39" ref="AM86:AU94">IF(Q86="A",3,(IF(Q86="M",2,(IF(Q86="B",1,"")))))</f>
        <v>1</v>
      </c>
      <c r="AN86" s="87">
        <f t="shared" si="39"/>
        <v>1</v>
      </c>
      <c r="AO86" s="87">
        <f t="shared" si="39"/>
        <v>1</v>
      </c>
      <c r="AP86" s="87">
        <f t="shared" si="39"/>
      </c>
      <c r="AQ86" s="87">
        <f t="shared" si="39"/>
        <v>1</v>
      </c>
      <c r="AR86" s="87">
        <f t="shared" si="39"/>
      </c>
      <c r="AS86" s="87">
        <f t="shared" si="39"/>
        <v>2</v>
      </c>
      <c r="AT86" s="87">
        <f t="shared" si="39"/>
        <v>2</v>
      </c>
      <c r="AU86" s="87">
        <f t="shared" si="39"/>
      </c>
      <c r="AV86" s="88">
        <f t="shared" si="35"/>
        <v>8</v>
      </c>
      <c r="AW86" s="87">
        <f t="shared" si="36"/>
      </c>
      <c r="AX86" s="87">
        <f t="shared" si="36"/>
      </c>
      <c r="AY86" s="87">
        <f t="shared" si="36"/>
      </c>
      <c r="AZ86" s="87">
        <f t="shared" si="36"/>
      </c>
      <c r="BA86" s="88">
        <f t="shared" si="30"/>
        <v>0</v>
      </c>
      <c r="BB86" s="89">
        <f t="shared" si="31"/>
        <v>2</v>
      </c>
      <c r="BC86" s="89">
        <f t="shared" si="32"/>
        <v>1</v>
      </c>
      <c r="BD86" s="90">
        <f t="shared" si="33"/>
        <v>3</v>
      </c>
      <c r="BE86" s="82"/>
      <c r="BF86" s="82"/>
      <c r="BG86" s="82"/>
      <c r="BH86" s="82"/>
      <c r="BI86" s="82"/>
      <c r="BJ86" s="82"/>
      <c r="BK86" s="82"/>
      <c r="BL86" s="82"/>
    </row>
    <row r="87" spans="1:64" s="76" customFormat="1" ht="42.75" customHeight="1">
      <c r="A87" s="154"/>
      <c r="B87" s="81">
        <v>10</v>
      </c>
      <c r="C87" s="51" t="s">
        <v>185</v>
      </c>
      <c r="D87" s="77">
        <v>4</v>
      </c>
      <c r="E87" s="77">
        <v>5</v>
      </c>
      <c r="F87" s="77">
        <v>5</v>
      </c>
      <c r="G87" s="77">
        <v>5</v>
      </c>
      <c r="H87" s="77">
        <v>5</v>
      </c>
      <c r="I87" s="77">
        <v>5</v>
      </c>
      <c r="J87" s="78">
        <f t="shared" si="34"/>
        <v>4.833333333333333</v>
      </c>
      <c r="K87" s="77">
        <v>4</v>
      </c>
      <c r="L87" s="77">
        <v>4</v>
      </c>
      <c r="M87" s="77">
        <v>5</v>
      </c>
      <c r="N87" s="77">
        <v>5</v>
      </c>
      <c r="O87" s="79">
        <f t="shared" si="26"/>
        <v>4.5</v>
      </c>
      <c r="P87" s="80">
        <f t="shared" si="27"/>
        <v>21.75</v>
      </c>
      <c r="Q87" s="91" t="s">
        <v>23</v>
      </c>
      <c r="R87" s="91" t="s">
        <v>23</v>
      </c>
      <c r="S87" s="91" t="s">
        <v>23</v>
      </c>
      <c r="T87" s="91"/>
      <c r="U87" s="91" t="s">
        <v>23</v>
      </c>
      <c r="V87" s="91"/>
      <c r="W87" s="91" t="s">
        <v>210</v>
      </c>
      <c r="X87" s="91" t="s">
        <v>210</v>
      </c>
      <c r="Y87" s="91"/>
      <c r="Z87" s="92" t="str">
        <f t="shared" si="37"/>
        <v>M</v>
      </c>
      <c r="AA87" s="91"/>
      <c r="AB87" s="91"/>
      <c r="AC87" s="91"/>
      <c r="AD87" s="91"/>
      <c r="AE87" s="92" t="str">
        <f t="shared" si="28"/>
        <v>B</v>
      </c>
      <c r="AF87" s="93" t="str">
        <f t="shared" si="29"/>
        <v>BASSO</v>
      </c>
      <c r="AG87" s="118"/>
      <c r="AH87" s="119"/>
      <c r="AI87" s="119"/>
      <c r="AJ87" s="120"/>
      <c r="AK87" s="82"/>
      <c r="AL87" s="82"/>
      <c r="AM87" s="87">
        <f t="shared" si="39"/>
        <v>1</v>
      </c>
      <c r="AN87" s="87">
        <f t="shared" si="39"/>
        <v>1</v>
      </c>
      <c r="AO87" s="87">
        <f t="shared" si="39"/>
        <v>1</v>
      </c>
      <c r="AP87" s="87">
        <f t="shared" si="39"/>
      </c>
      <c r="AQ87" s="87">
        <f t="shared" si="39"/>
        <v>1</v>
      </c>
      <c r="AR87" s="87">
        <f t="shared" si="39"/>
      </c>
      <c r="AS87" s="87">
        <f t="shared" si="39"/>
        <v>2</v>
      </c>
      <c r="AT87" s="87">
        <f t="shared" si="39"/>
        <v>2</v>
      </c>
      <c r="AU87" s="87">
        <f t="shared" si="39"/>
      </c>
      <c r="AV87" s="88">
        <f t="shared" si="35"/>
        <v>8</v>
      </c>
      <c r="AW87" s="87">
        <f t="shared" si="36"/>
      </c>
      <c r="AX87" s="87">
        <f t="shared" si="36"/>
      </c>
      <c r="AY87" s="87">
        <f t="shared" si="36"/>
      </c>
      <c r="AZ87" s="87">
        <f t="shared" si="36"/>
      </c>
      <c r="BA87" s="88">
        <f t="shared" si="30"/>
        <v>0</v>
      </c>
      <c r="BB87" s="89">
        <f t="shared" si="31"/>
        <v>2</v>
      </c>
      <c r="BC87" s="89">
        <f t="shared" si="32"/>
        <v>1</v>
      </c>
      <c r="BD87" s="90">
        <f t="shared" si="33"/>
        <v>3</v>
      </c>
      <c r="BE87" s="82"/>
      <c r="BF87" s="82"/>
      <c r="BG87" s="82"/>
      <c r="BH87" s="82"/>
      <c r="BI87" s="82"/>
      <c r="BJ87" s="82"/>
      <c r="BK87" s="82"/>
      <c r="BL87" s="82"/>
    </row>
    <row r="88" spans="1:64" s="76" customFormat="1" ht="42.75" customHeight="1">
      <c r="A88" s="154"/>
      <c r="B88" s="75">
        <v>11</v>
      </c>
      <c r="C88" s="51" t="s">
        <v>187</v>
      </c>
      <c r="D88" s="77">
        <v>4</v>
      </c>
      <c r="E88" s="77">
        <v>5</v>
      </c>
      <c r="F88" s="77">
        <v>5</v>
      </c>
      <c r="G88" s="77">
        <v>5</v>
      </c>
      <c r="H88" s="77">
        <v>5</v>
      </c>
      <c r="I88" s="77">
        <v>5</v>
      </c>
      <c r="J88" s="78">
        <f t="shared" si="34"/>
        <v>4.833333333333333</v>
      </c>
      <c r="K88" s="77">
        <v>4</v>
      </c>
      <c r="L88" s="77">
        <v>4</v>
      </c>
      <c r="M88" s="77">
        <v>5</v>
      </c>
      <c r="N88" s="77">
        <v>5</v>
      </c>
      <c r="O88" s="79">
        <f t="shared" si="26"/>
        <v>4.5</v>
      </c>
      <c r="P88" s="80">
        <f t="shared" si="27"/>
        <v>21.75</v>
      </c>
      <c r="Q88" s="91" t="s">
        <v>23</v>
      </c>
      <c r="R88" s="91" t="s">
        <v>23</v>
      </c>
      <c r="S88" s="91" t="s">
        <v>23</v>
      </c>
      <c r="T88" s="91"/>
      <c r="U88" s="91" t="s">
        <v>23</v>
      </c>
      <c r="V88" s="91"/>
      <c r="W88" s="91" t="s">
        <v>210</v>
      </c>
      <c r="X88" s="91" t="s">
        <v>210</v>
      </c>
      <c r="Y88" s="91"/>
      <c r="Z88" s="92" t="str">
        <f t="shared" si="37"/>
        <v>M</v>
      </c>
      <c r="AA88" s="91"/>
      <c r="AB88" s="91"/>
      <c r="AC88" s="91"/>
      <c r="AD88" s="91"/>
      <c r="AE88" s="92" t="str">
        <f t="shared" si="28"/>
        <v>B</v>
      </c>
      <c r="AF88" s="93" t="str">
        <f t="shared" si="29"/>
        <v>BASSO</v>
      </c>
      <c r="AG88" s="118"/>
      <c r="AH88" s="119"/>
      <c r="AI88" s="119"/>
      <c r="AJ88" s="120"/>
      <c r="AK88" s="82"/>
      <c r="AL88" s="82"/>
      <c r="AM88" s="87">
        <f t="shared" si="39"/>
        <v>1</v>
      </c>
      <c r="AN88" s="87">
        <f t="shared" si="39"/>
        <v>1</v>
      </c>
      <c r="AO88" s="87">
        <f t="shared" si="39"/>
        <v>1</v>
      </c>
      <c r="AP88" s="87">
        <f t="shared" si="39"/>
      </c>
      <c r="AQ88" s="87">
        <f t="shared" si="39"/>
        <v>1</v>
      </c>
      <c r="AR88" s="87">
        <f t="shared" si="39"/>
      </c>
      <c r="AS88" s="87">
        <f t="shared" si="39"/>
        <v>2</v>
      </c>
      <c r="AT88" s="87">
        <f t="shared" si="39"/>
        <v>2</v>
      </c>
      <c r="AU88" s="87">
        <f t="shared" si="39"/>
      </c>
      <c r="AV88" s="88">
        <f t="shared" si="35"/>
        <v>8</v>
      </c>
      <c r="AW88" s="87">
        <f t="shared" si="36"/>
      </c>
      <c r="AX88" s="87">
        <f t="shared" si="36"/>
      </c>
      <c r="AY88" s="87">
        <f t="shared" si="36"/>
      </c>
      <c r="AZ88" s="87">
        <f t="shared" si="36"/>
      </c>
      <c r="BA88" s="88">
        <f t="shared" si="30"/>
        <v>0</v>
      </c>
      <c r="BB88" s="89">
        <f t="shared" si="31"/>
        <v>2</v>
      </c>
      <c r="BC88" s="89">
        <f t="shared" si="32"/>
        <v>1</v>
      </c>
      <c r="BD88" s="90">
        <f t="shared" si="33"/>
        <v>3</v>
      </c>
      <c r="BE88" s="82"/>
      <c r="BF88" s="82"/>
      <c r="BG88" s="82"/>
      <c r="BH88" s="82"/>
      <c r="BI88" s="82"/>
      <c r="BJ88" s="82"/>
      <c r="BK88" s="82"/>
      <c r="BL88" s="82"/>
    </row>
    <row r="89" spans="1:64" s="76" customFormat="1" ht="42.75" customHeight="1">
      <c r="A89" s="154"/>
      <c r="B89" s="81">
        <v>12</v>
      </c>
      <c r="C89" s="51" t="s">
        <v>185</v>
      </c>
      <c r="D89" s="77">
        <v>4</v>
      </c>
      <c r="E89" s="77">
        <v>5</v>
      </c>
      <c r="F89" s="77">
        <v>5</v>
      </c>
      <c r="G89" s="77">
        <v>5</v>
      </c>
      <c r="H89" s="77">
        <v>5</v>
      </c>
      <c r="I89" s="77">
        <v>5</v>
      </c>
      <c r="J89" s="78">
        <f t="shared" si="34"/>
        <v>4.833333333333333</v>
      </c>
      <c r="K89" s="77">
        <v>4</v>
      </c>
      <c r="L89" s="77">
        <v>4</v>
      </c>
      <c r="M89" s="77">
        <v>5</v>
      </c>
      <c r="N89" s="77">
        <v>5</v>
      </c>
      <c r="O89" s="79">
        <f t="shared" si="26"/>
        <v>4.5</v>
      </c>
      <c r="P89" s="80">
        <f t="shared" si="27"/>
        <v>21.75</v>
      </c>
      <c r="Q89" s="91" t="s">
        <v>23</v>
      </c>
      <c r="R89" s="91" t="s">
        <v>23</v>
      </c>
      <c r="S89" s="91" t="s">
        <v>23</v>
      </c>
      <c r="T89" s="91"/>
      <c r="U89" s="91" t="s">
        <v>23</v>
      </c>
      <c r="V89" s="91"/>
      <c r="W89" s="91" t="s">
        <v>210</v>
      </c>
      <c r="X89" s="91" t="s">
        <v>210</v>
      </c>
      <c r="Y89" s="91"/>
      <c r="Z89" s="92" t="str">
        <f t="shared" si="37"/>
        <v>M</v>
      </c>
      <c r="AA89" s="91"/>
      <c r="AB89" s="91"/>
      <c r="AC89" s="91"/>
      <c r="AD89" s="91"/>
      <c r="AE89" s="92" t="str">
        <f t="shared" si="28"/>
        <v>B</v>
      </c>
      <c r="AF89" s="93" t="str">
        <f t="shared" si="29"/>
        <v>BASSO</v>
      </c>
      <c r="AG89" s="118"/>
      <c r="AH89" s="119"/>
      <c r="AI89" s="119"/>
      <c r="AJ89" s="120"/>
      <c r="AK89" s="82"/>
      <c r="AL89" s="82"/>
      <c r="AM89" s="87">
        <f t="shared" si="39"/>
        <v>1</v>
      </c>
      <c r="AN89" s="87">
        <f t="shared" si="39"/>
        <v>1</v>
      </c>
      <c r="AO89" s="87">
        <f t="shared" si="39"/>
        <v>1</v>
      </c>
      <c r="AP89" s="87">
        <f t="shared" si="39"/>
      </c>
      <c r="AQ89" s="87">
        <f t="shared" si="39"/>
        <v>1</v>
      </c>
      <c r="AR89" s="87">
        <f t="shared" si="39"/>
      </c>
      <c r="AS89" s="87">
        <f t="shared" si="39"/>
        <v>2</v>
      </c>
      <c r="AT89" s="87">
        <f t="shared" si="39"/>
        <v>2</v>
      </c>
      <c r="AU89" s="87">
        <f t="shared" si="39"/>
      </c>
      <c r="AV89" s="88">
        <f t="shared" si="35"/>
        <v>8</v>
      </c>
      <c r="AW89" s="87">
        <f t="shared" si="36"/>
      </c>
      <c r="AX89" s="87">
        <f t="shared" si="36"/>
      </c>
      <c r="AY89" s="87">
        <f t="shared" si="36"/>
      </c>
      <c r="AZ89" s="87">
        <f t="shared" si="36"/>
      </c>
      <c r="BA89" s="88">
        <f t="shared" si="30"/>
        <v>0</v>
      </c>
      <c r="BB89" s="89">
        <f t="shared" si="31"/>
        <v>2</v>
      </c>
      <c r="BC89" s="89">
        <f t="shared" si="32"/>
        <v>1</v>
      </c>
      <c r="BD89" s="90">
        <f t="shared" si="33"/>
        <v>3</v>
      </c>
      <c r="BE89" s="82"/>
      <c r="BF89" s="82"/>
      <c r="BG89" s="82"/>
      <c r="BH89" s="82"/>
      <c r="BI89" s="82"/>
      <c r="BJ89" s="82"/>
      <c r="BK89" s="82"/>
      <c r="BL89" s="82"/>
    </row>
    <row r="90" spans="1:64" s="76" customFormat="1" ht="42.75" customHeight="1">
      <c r="A90" s="154"/>
      <c r="B90" s="75">
        <v>13</v>
      </c>
      <c r="C90" s="51" t="s">
        <v>188</v>
      </c>
      <c r="D90" s="77">
        <v>4</v>
      </c>
      <c r="E90" s="77">
        <v>5</v>
      </c>
      <c r="F90" s="77">
        <v>5</v>
      </c>
      <c r="G90" s="77">
        <v>5</v>
      </c>
      <c r="H90" s="77">
        <v>5</v>
      </c>
      <c r="I90" s="77">
        <v>5</v>
      </c>
      <c r="J90" s="78">
        <f t="shared" si="34"/>
        <v>4.833333333333333</v>
      </c>
      <c r="K90" s="77">
        <v>4</v>
      </c>
      <c r="L90" s="77">
        <v>4</v>
      </c>
      <c r="M90" s="77">
        <v>5</v>
      </c>
      <c r="N90" s="77">
        <v>5</v>
      </c>
      <c r="O90" s="79">
        <f t="shared" si="26"/>
        <v>4.5</v>
      </c>
      <c r="P90" s="80">
        <f t="shared" si="27"/>
        <v>21.75</v>
      </c>
      <c r="Q90" s="91" t="s">
        <v>18</v>
      </c>
      <c r="R90" s="91" t="s">
        <v>18</v>
      </c>
      <c r="S90" s="91" t="s">
        <v>23</v>
      </c>
      <c r="T90" s="91"/>
      <c r="U90" s="91" t="s">
        <v>23</v>
      </c>
      <c r="V90" s="91"/>
      <c r="W90" s="91" t="s">
        <v>23</v>
      </c>
      <c r="X90" s="91" t="s">
        <v>210</v>
      </c>
      <c r="Y90" s="91"/>
      <c r="Z90" s="92" t="str">
        <f t="shared" si="37"/>
        <v>M</v>
      </c>
      <c r="AA90" s="91"/>
      <c r="AB90" s="91"/>
      <c r="AC90" s="91"/>
      <c r="AD90" s="91"/>
      <c r="AE90" s="92" t="str">
        <f t="shared" si="28"/>
        <v>B</v>
      </c>
      <c r="AF90" s="93" t="str">
        <f t="shared" si="29"/>
        <v>BASSO</v>
      </c>
      <c r="AG90" s="118"/>
      <c r="AH90" s="119"/>
      <c r="AI90" s="119"/>
      <c r="AJ90" s="120"/>
      <c r="AK90" s="82"/>
      <c r="AL90" s="82"/>
      <c r="AM90" s="87">
        <f t="shared" si="39"/>
        <v>3</v>
      </c>
      <c r="AN90" s="87">
        <f t="shared" si="39"/>
        <v>3</v>
      </c>
      <c r="AO90" s="87">
        <f t="shared" si="39"/>
        <v>1</v>
      </c>
      <c r="AP90" s="87">
        <f t="shared" si="39"/>
      </c>
      <c r="AQ90" s="87">
        <f t="shared" si="39"/>
        <v>1</v>
      </c>
      <c r="AR90" s="87">
        <f t="shared" si="39"/>
      </c>
      <c r="AS90" s="87">
        <f t="shared" si="39"/>
        <v>1</v>
      </c>
      <c r="AT90" s="87">
        <f t="shared" si="39"/>
        <v>2</v>
      </c>
      <c r="AU90" s="87">
        <f t="shared" si="39"/>
      </c>
      <c r="AV90" s="88">
        <f t="shared" si="35"/>
        <v>11</v>
      </c>
      <c r="AW90" s="87">
        <f t="shared" si="36"/>
      </c>
      <c r="AX90" s="87">
        <f t="shared" si="36"/>
      </c>
      <c r="AY90" s="87">
        <f t="shared" si="36"/>
      </c>
      <c r="AZ90" s="87">
        <f t="shared" si="36"/>
      </c>
      <c r="BA90" s="88">
        <f t="shared" si="30"/>
        <v>0</v>
      </c>
      <c r="BB90" s="89">
        <f t="shared" si="31"/>
        <v>2</v>
      </c>
      <c r="BC90" s="89">
        <f t="shared" si="32"/>
        <v>1</v>
      </c>
      <c r="BD90" s="90">
        <f t="shared" si="33"/>
        <v>3</v>
      </c>
      <c r="BE90" s="82"/>
      <c r="BF90" s="82"/>
      <c r="BG90" s="82"/>
      <c r="BH90" s="82"/>
      <c r="BI90" s="82"/>
      <c r="BJ90" s="82"/>
      <c r="BK90" s="82"/>
      <c r="BL90" s="82"/>
    </row>
    <row r="91" spans="1:64" s="76" customFormat="1" ht="42.75" customHeight="1">
      <c r="A91" s="154"/>
      <c r="B91" s="81">
        <v>14</v>
      </c>
      <c r="C91" s="51" t="s">
        <v>189</v>
      </c>
      <c r="D91" s="77">
        <v>4</v>
      </c>
      <c r="E91" s="77">
        <v>5</v>
      </c>
      <c r="F91" s="77">
        <v>5</v>
      </c>
      <c r="G91" s="77">
        <v>5</v>
      </c>
      <c r="H91" s="77">
        <v>5</v>
      </c>
      <c r="I91" s="77">
        <v>5</v>
      </c>
      <c r="J91" s="78">
        <f t="shared" si="34"/>
        <v>4.833333333333333</v>
      </c>
      <c r="K91" s="77">
        <v>4</v>
      </c>
      <c r="L91" s="77">
        <v>4</v>
      </c>
      <c r="M91" s="77">
        <v>5</v>
      </c>
      <c r="N91" s="77">
        <v>5</v>
      </c>
      <c r="O91" s="79">
        <f t="shared" si="26"/>
        <v>4.5</v>
      </c>
      <c r="P91" s="80">
        <f t="shared" si="27"/>
        <v>21.75</v>
      </c>
      <c r="Q91" s="91" t="s">
        <v>18</v>
      </c>
      <c r="R91" s="91" t="s">
        <v>18</v>
      </c>
      <c r="S91" s="91" t="s">
        <v>23</v>
      </c>
      <c r="T91" s="91"/>
      <c r="U91" s="91" t="s">
        <v>23</v>
      </c>
      <c r="V91" s="91"/>
      <c r="W91" s="91" t="s">
        <v>23</v>
      </c>
      <c r="X91" s="91" t="s">
        <v>210</v>
      </c>
      <c r="Y91" s="91"/>
      <c r="Z91" s="92" t="str">
        <f t="shared" si="37"/>
        <v>M</v>
      </c>
      <c r="AA91" s="91"/>
      <c r="AB91" s="91"/>
      <c r="AC91" s="91"/>
      <c r="AD91" s="91"/>
      <c r="AE91" s="92" t="str">
        <f t="shared" si="28"/>
        <v>B</v>
      </c>
      <c r="AF91" s="93" t="str">
        <f t="shared" si="29"/>
        <v>BASSO</v>
      </c>
      <c r="AG91" s="118"/>
      <c r="AH91" s="119"/>
      <c r="AI91" s="119"/>
      <c r="AJ91" s="120"/>
      <c r="AK91" s="82"/>
      <c r="AL91" s="82"/>
      <c r="AM91" s="87">
        <f t="shared" si="39"/>
        <v>3</v>
      </c>
      <c r="AN91" s="87">
        <f t="shared" si="39"/>
        <v>3</v>
      </c>
      <c r="AO91" s="87">
        <f t="shared" si="39"/>
        <v>1</v>
      </c>
      <c r="AP91" s="87">
        <f t="shared" si="39"/>
      </c>
      <c r="AQ91" s="87">
        <f t="shared" si="39"/>
        <v>1</v>
      </c>
      <c r="AR91" s="87">
        <f t="shared" si="39"/>
      </c>
      <c r="AS91" s="87">
        <f t="shared" si="39"/>
        <v>1</v>
      </c>
      <c r="AT91" s="87">
        <f t="shared" si="39"/>
        <v>2</v>
      </c>
      <c r="AU91" s="87">
        <f t="shared" si="39"/>
      </c>
      <c r="AV91" s="88">
        <f t="shared" si="35"/>
        <v>11</v>
      </c>
      <c r="AW91" s="87">
        <f t="shared" si="36"/>
      </c>
      <c r="AX91" s="87">
        <f t="shared" si="36"/>
      </c>
      <c r="AY91" s="87">
        <f t="shared" si="36"/>
      </c>
      <c r="AZ91" s="87">
        <f t="shared" si="36"/>
      </c>
      <c r="BA91" s="88">
        <f t="shared" si="30"/>
        <v>0</v>
      </c>
      <c r="BB91" s="89">
        <f t="shared" si="31"/>
        <v>2</v>
      </c>
      <c r="BC91" s="89">
        <f t="shared" si="32"/>
        <v>1</v>
      </c>
      <c r="BD91" s="90">
        <f t="shared" si="33"/>
        <v>3</v>
      </c>
      <c r="BE91" s="82"/>
      <c r="BF91" s="82"/>
      <c r="BG91" s="82"/>
      <c r="BH91" s="82"/>
      <c r="BI91" s="82"/>
      <c r="BJ91" s="82"/>
      <c r="BK91" s="82"/>
      <c r="BL91" s="82"/>
    </row>
    <row r="92" spans="1:64" s="76" customFormat="1" ht="42.75" customHeight="1">
      <c r="A92" s="154"/>
      <c r="B92" s="75">
        <v>15</v>
      </c>
      <c r="C92" s="51" t="s">
        <v>190</v>
      </c>
      <c r="D92" s="77">
        <v>4</v>
      </c>
      <c r="E92" s="77">
        <v>5</v>
      </c>
      <c r="F92" s="77">
        <v>5</v>
      </c>
      <c r="G92" s="77">
        <v>5</v>
      </c>
      <c r="H92" s="77">
        <v>5</v>
      </c>
      <c r="I92" s="77">
        <v>5</v>
      </c>
      <c r="J92" s="78">
        <f t="shared" si="34"/>
        <v>4.833333333333333</v>
      </c>
      <c r="K92" s="77">
        <v>4</v>
      </c>
      <c r="L92" s="77">
        <v>4</v>
      </c>
      <c r="M92" s="77">
        <v>5</v>
      </c>
      <c r="N92" s="77">
        <v>5</v>
      </c>
      <c r="O92" s="79">
        <f t="shared" si="26"/>
        <v>4.5</v>
      </c>
      <c r="P92" s="80">
        <f t="shared" si="27"/>
        <v>21.75</v>
      </c>
      <c r="Q92" s="91" t="s">
        <v>18</v>
      </c>
      <c r="R92" s="91" t="s">
        <v>18</v>
      </c>
      <c r="S92" s="91" t="s">
        <v>23</v>
      </c>
      <c r="T92" s="91"/>
      <c r="U92" s="91" t="s">
        <v>23</v>
      </c>
      <c r="V92" s="91"/>
      <c r="W92" s="91" t="s">
        <v>23</v>
      </c>
      <c r="X92" s="91" t="s">
        <v>210</v>
      </c>
      <c r="Y92" s="91"/>
      <c r="Z92" s="92" t="str">
        <f t="shared" si="37"/>
        <v>M</v>
      </c>
      <c r="AA92" s="91"/>
      <c r="AB92" s="91"/>
      <c r="AC92" s="91"/>
      <c r="AD92" s="91"/>
      <c r="AE92" s="92" t="str">
        <f t="shared" si="28"/>
        <v>B</v>
      </c>
      <c r="AF92" s="93" t="str">
        <f t="shared" si="29"/>
        <v>BASSO</v>
      </c>
      <c r="AG92" s="118"/>
      <c r="AH92" s="119"/>
      <c r="AI92" s="119"/>
      <c r="AJ92" s="120"/>
      <c r="AK92" s="82"/>
      <c r="AL92" s="82"/>
      <c r="AM92" s="87">
        <f t="shared" si="39"/>
        <v>3</v>
      </c>
      <c r="AN92" s="87">
        <f t="shared" si="39"/>
        <v>3</v>
      </c>
      <c r="AO92" s="87">
        <f t="shared" si="39"/>
        <v>1</v>
      </c>
      <c r="AP92" s="87">
        <f t="shared" si="39"/>
      </c>
      <c r="AQ92" s="87">
        <f t="shared" si="39"/>
        <v>1</v>
      </c>
      <c r="AR92" s="87">
        <f t="shared" si="39"/>
      </c>
      <c r="AS92" s="87">
        <f t="shared" si="39"/>
        <v>1</v>
      </c>
      <c r="AT92" s="87">
        <f t="shared" si="39"/>
        <v>2</v>
      </c>
      <c r="AU92" s="87">
        <f t="shared" si="39"/>
      </c>
      <c r="AV92" s="88">
        <f t="shared" si="35"/>
        <v>11</v>
      </c>
      <c r="AW92" s="87">
        <f t="shared" si="36"/>
      </c>
      <c r="AX92" s="87">
        <f t="shared" si="36"/>
      </c>
      <c r="AY92" s="87">
        <f t="shared" si="36"/>
      </c>
      <c r="AZ92" s="87">
        <f t="shared" si="36"/>
      </c>
      <c r="BA92" s="88">
        <f t="shared" si="30"/>
        <v>0</v>
      </c>
      <c r="BB92" s="89">
        <f t="shared" si="31"/>
        <v>2</v>
      </c>
      <c r="BC92" s="89">
        <f t="shared" si="32"/>
        <v>1</v>
      </c>
      <c r="BD92" s="90">
        <f t="shared" si="33"/>
        <v>3</v>
      </c>
      <c r="BE92" s="82"/>
      <c r="BF92" s="82"/>
      <c r="BG92" s="82"/>
      <c r="BH92" s="82"/>
      <c r="BI92" s="82"/>
      <c r="BJ92" s="82"/>
      <c r="BK92" s="82"/>
      <c r="BL92" s="82"/>
    </row>
    <row r="93" spans="1:64" ht="33.75" customHeight="1">
      <c r="A93" s="54" t="s">
        <v>219</v>
      </c>
      <c r="B93" s="54"/>
      <c r="C93" s="51" t="s">
        <v>191</v>
      </c>
      <c r="D93" s="50">
        <v>4</v>
      </c>
      <c r="E93" s="50">
        <v>5</v>
      </c>
      <c r="F93" s="50">
        <v>5</v>
      </c>
      <c r="G93" s="50">
        <v>3</v>
      </c>
      <c r="H93" s="50">
        <v>5</v>
      </c>
      <c r="I93" s="50">
        <v>5</v>
      </c>
      <c r="J93" s="58">
        <f t="shared" si="34"/>
        <v>4.5</v>
      </c>
      <c r="K93" s="50">
        <v>4</v>
      </c>
      <c r="L93" s="50">
        <v>3</v>
      </c>
      <c r="M93" s="50">
        <v>4</v>
      </c>
      <c r="N93" s="50">
        <v>4</v>
      </c>
      <c r="O93" s="57">
        <f>(K93+L93+M93+N93)/4</f>
        <v>3.75</v>
      </c>
      <c r="P93" s="64">
        <f>J93*O93</f>
        <v>16.875</v>
      </c>
      <c r="Q93" s="91" t="s">
        <v>23</v>
      </c>
      <c r="R93" s="91" t="s">
        <v>23</v>
      </c>
      <c r="S93" s="91" t="s">
        <v>23</v>
      </c>
      <c r="T93" s="91"/>
      <c r="U93" s="91" t="s">
        <v>23</v>
      </c>
      <c r="V93" s="91"/>
      <c r="W93" s="91" t="s">
        <v>23</v>
      </c>
      <c r="X93" s="91" t="s">
        <v>23</v>
      </c>
      <c r="Y93" s="91"/>
      <c r="Z93" s="92" t="str">
        <f t="shared" si="37"/>
        <v>B</v>
      </c>
      <c r="AA93" s="91"/>
      <c r="AB93" s="91"/>
      <c r="AC93" s="91"/>
      <c r="AD93" s="91"/>
      <c r="AE93" s="92" t="str">
        <f t="shared" si="28"/>
        <v>B</v>
      </c>
      <c r="AF93" s="93" t="str">
        <f t="shared" si="29"/>
        <v>MINIMO</v>
      </c>
      <c r="AG93" s="118"/>
      <c r="AH93" s="119"/>
      <c r="AI93" s="119"/>
      <c r="AJ93" s="120"/>
      <c r="AK93" s="82"/>
      <c r="AL93" s="82"/>
      <c r="AM93" s="87">
        <f t="shared" si="39"/>
        <v>1</v>
      </c>
      <c r="AN93" s="87">
        <f t="shared" si="39"/>
        <v>1</v>
      </c>
      <c r="AO93" s="87">
        <f t="shared" si="39"/>
        <v>1</v>
      </c>
      <c r="AP93" s="87">
        <f t="shared" si="39"/>
      </c>
      <c r="AQ93" s="87">
        <f t="shared" si="39"/>
        <v>1</v>
      </c>
      <c r="AR93" s="87">
        <f t="shared" si="39"/>
      </c>
      <c r="AS93" s="87">
        <f t="shared" si="39"/>
        <v>1</v>
      </c>
      <c r="AT93" s="87">
        <f t="shared" si="39"/>
        <v>1</v>
      </c>
      <c r="AU93" s="87">
        <f t="shared" si="39"/>
      </c>
      <c r="AV93" s="88">
        <f t="shared" si="35"/>
        <v>6</v>
      </c>
      <c r="AW93" s="87">
        <f t="shared" si="36"/>
      </c>
      <c r="AX93" s="87">
        <f t="shared" si="36"/>
      </c>
      <c r="AY93" s="87">
        <f t="shared" si="36"/>
      </c>
      <c r="AZ93" s="87">
        <f t="shared" si="36"/>
      </c>
      <c r="BA93" s="88">
        <f t="shared" si="30"/>
        <v>0</v>
      </c>
      <c r="BB93" s="89">
        <f t="shared" si="31"/>
        <v>1</v>
      </c>
      <c r="BC93" s="89">
        <f t="shared" si="32"/>
        <v>1</v>
      </c>
      <c r="BD93" s="90">
        <f t="shared" si="33"/>
        <v>2</v>
      </c>
      <c r="BE93" s="82"/>
      <c r="BF93" s="82"/>
      <c r="BG93" s="82"/>
      <c r="BH93" s="82"/>
      <c r="BI93" s="82"/>
      <c r="BJ93" s="82"/>
      <c r="BK93" s="82"/>
      <c r="BL93" s="82"/>
    </row>
    <row r="94" spans="17:64" ht="42">
      <c r="Q94" s="108"/>
      <c r="R94" s="108"/>
      <c r="S94" s="108"/>
      <c r="T94" s="108"/>
      <c r="U94" s="108"/>
      <c r="V94" s="108"/>
      <c r="W94" s="108"/>
      <c r="X94" s="108"/>
      <c r="Y94" s="108"/>
      <c r="Z94" s="109"/>
      <c r="AA94" s="108"/>
      <c r="AB94" s="108"/>
      <c r="AC94" s="108"/>
      <c r="AD94" s="108"/>
      <c r="AE94" s="109" t="str">
        <f t="shared" si="28"/>
        <v>B</v>
      </c>
      <c r="AF94" s="110" t="str">
        <f t="shared" si="29"/>
        <v>MINIMO</v>
      </c>
      <c r="AG94" s="125"/>
      <c r="AH94" s="126"/>
      <c r="AI94" s="126"/>
      <c r="AJ94" s="127"/>
      <c r="AK94" s="82"/>
      <c r="AL94" s="82"/>
      <c r="AM94" s="87">
        <f t="shared" si="39"/>
      </c>
      <c r="AN94" s="87">
        <f t="shared" si="39"/>
      </c>
      <c r="AO94" s="87">
        <f t="shared" si="39"/>
      </c>
      <c r="AP94" s="87">
        <f t="shared" si="39"/>
      </c>
      <c r="AQ94" s="87">
        <f t="shared" si="39"/>
      </c>
      <c r="AR94" s="87">
        <f t="shared" si="39"/>
      </c>
      <c r="AS94" s="87">
        <f t="shared" si="39"/>
      </c>
      <c r="AT94" s="87">
        <f t="shared" si="39"/>
      </c>
      <c r="AU94" s="87">
        <f t="shared" si="39"/>
      </c>
      <c r="AV94" s="88">
        <f t="shared" si="35"/>
        <v>0</v>
      </c>
      <c r="AW94" s="87">
        <f t="shared" si="36"/>
      </c>
      <c r="AX94" s="87">
        <f t="shared" si="36"/>
      </c>
      <c r="AY94" s="87">
        <f t="shared" si="36"/>
      </c>
      <c r="AZ94" s="87">
        <f t="shared" si="36"/>
      </c>
      <c r="BA94" s="88">
        <f t="shared" si="30"/>
        <v>0</v>
      </c>
      <c r="BB94" s="89">
        <f t="shared" si="31"/>
      </c>
      <c r="BC94" s="89">
        <f t="shared" si="32"/>
        <v>1</v>
      </c>
      <c r="BD94" s="90">
        <f t="shared" si="33"/>
        <v>1</v>
      </c>
      <c r="BE94" s="82"/>
      <c r="BF94" s="82"/>
      <c r="BG94" s="82"/>
      <c r="BH94" s="82"/>
      <c r="BI94" s="82"/>
      <c r="BJ94" s="82"/>
      <c r="BK94" s="82"/>
      <c r="BL94" s="82"/>
    </row>
    <row r="95" ht="46.5" customHeight="1" hidden="1"/>
    <row r="96" spans="1:3" ht="46.5" customHeight="1" hidden="1">
      <c r="A96" s="148" t="s">
        <v>86</v>
      </c>
      <c r="B96" s="149"/>
      <c r="C96" s="150"/>
    </row>
    <row r="97" spans="1:3" ht="46.5" customHeight="1" hidden="1">
      <c r="A97" s="65" t="s">
        <v>87</v>
      </c>
      <c r="B97" s="96"/>
      <c r="C97" s="66" t="s">
        <v>88</v>
      </c>
    </row>
    <row r="98" spans="1:3" ht="46.5" customHeight="1" hidden="1">
      <c r="A98" s="67" t="s">
        <v>89</v>
      </c>
      <c r="B98" s="97"/>
      <c r="C98" s="66" t="s">
        <v>90</v>
      </c>
    </row>
    <row r="99" spans="1:3" ht="46.5" customHeight="1" hidden="1">
      <c r="A99" s="68" t="s">
        <v>91</v>
      </c>
      <c r="B99" s="98"/>
      <c r="C99" s="66" t="s">
        <v>92</v>
      </c>
    </row>
    <row r="100" spans="1:3" ht="46.5" customHeight="1" hidden="1">
      <c r="A100" s="69" t="s">
        <v>93</v>
      </c>
      <c r="B100" s="99"/>
      <c r="C100" s="66" t="s">
        <v>94</v>
      </c>
    </row>
    <row r="101" spans="1:3" ht="46.5" customHeight="1" hidden="1">
      <c r="A101" s="70" t="s">
        <v>95</v>
      </c>
      <c r="B101" s="100"/>
      <c r="C101" s="71" t="s">
        <v>96</v>
      </c>
    </row>
    <row r="102" ht="46.5" customHeight="1" hidden="1"/>
    <row r="103" ht="46.5" customHeight="1" hidden="1"/>
    <row r="104" ht="46.5" customHeight="1" hidden="1"/>
    <row r="105" ht="46.5" customHeight="1" hidden="1"/>
    <row r="106" ht="46.5" customHeight="1" hidden="1"/>
  </sheetData>
  <sheetProtection/>
  <autoFilter ref="A4:P94"/>
  <mergeCells count="114">
    <mergeCell ref="D2:I2"/>
    <mergeCell ref="A28:A38"/>
    <mergeCell ref="A39:A45"/>
    <mergeCell ref="A75:A77"/>
    <mergeCell ref="A60:A65"/>
    <mergeCell ref="A66:A67"/>
    <mergeCell ref="A68:A73"/>
    <mergeCell ref="P2:P3"/>
    <mergeCell ref="K2:N2"/>
    <mergeCell ref="J2:J3"/>
    <mergeCell ref="A96:C96"/>
    <mergeCell ref="A46:A59"/>
    <mergeCell ref="A78:A92"/>
    <mergeCell ref="A11:A27"/>
    <mergeCell ref="A2:C3"/>
    <mergeCell ref="A5:A10"/>
    <mergeCell ref="O2:O3"/>
    <mergeCell ref="Q2:Z2"/>
    <mergeCell ref="AA2:AE2"/>
    <mergeCell ref="AF2:AF3"/>
    <mergeCell ref="AG2:AJ3"/>
    <mergeCell ref="Q4:Y4"/>
    <mergeCell ref="AA4:AD4"/>
    <mergeCell ref="AG4:AJ4"/>
    <mergeCell ref="AG5:AJ5"/>
    <mergeCell ref="AG6:AJ6"/>
    <mergeCell ref="AG7:AJ7"/>
    <mergeCell ref="AG8:AJ8"/>
    <mergeCell ref="AG9:AJ9"/>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AG28:AJ28"/>
    <mergeCell ref="AG29:AJ29"/>
    <mergeCell ref="AG30:AJ30"/>
    <mergeCell ref="AG31:AJ31"/>
    <mergeCell ref="AG32:AJ32"/>
    <mergeCell ref="AG33:AJ33"/>
    <mergeCell ref="AG34:AJ34"/>
    <mergeCell ref="AG35:AJ35"/>
    <mergeCell ref="AG37:AJ37"/>
    <mergeCell ref="AG38:AJ38"/>
    <mergeCell ref="AG39:AJ39"/>
    <mergeCell ref="AG40:AJ40"/>
    <mergeCell ref="AG41:AJ41"/>
    <mergeCell ref="AG43:AJ43"/>
    <mergeCell ref="AG44:AJ44"/>
    <mergeCell ref="AG45:AJ45"/>
    <mergeCell ref="AG46:AJ46"/>
    <mergeCell ref="AG47:AJ47"/>
    <mergeCell ref="AG48:AJ48"/>
    <mergeCell ref="AG49:AJ49"/>
    <mergeCell ref="AG50:AJ50"/>
    <mergeCell ref="AG51:AJ51"/>
    <mergeCell ref="AG52:AJ52"/>
    <mergeCell ref="AG53:AJ53"/>
    <mergeCell ref="AG54:AJ54"/>
    <mergeCell ref="AG55:AJ55"/>
    <mergeCell ref="AG56:AJ56"/>
    <mergeCell ref="AG57:AJ57"/>
    <mergeCell ref="AG58:AJ58"/>
    <mergeCell ref="AG59:AJ59"/>
    <mergeCell ref="AG60:AJ60"/>
    <mergeCell ref="AG61:AJ61"/>
    <mergeCell ref="AG63:AJ63"/>
    <mergeCell ref="AG64:AJ64"/>
    <mergeCell ref="AG65:AJ65"/>
    <mergeCell ref="AG66:AJ66"/>
    <mergeCell ref="AG67:AJ67"/>
    <mergeCell ref="AG68:AJ68"/>
    <mergeCell ref="AG70:AJ70"/>
    <mergeCell ref="AG71:AJ71"/>
    <mergeCell ref="AG72:AJ72"/>
    <mergeCell ref="AG73:AJ73"/>
    <mergeCell ref="AG94:AJ94"/>
    <mergeCell ref="AG74:AJ74"/>
    <mergeCell ref="AG75:AJ75"/>
    <mergeCell ref="AG76:AJ76"/>
    <mergeCell ref="AG77:AJ77"/>
    <mergeCell ref="AG78:AJ78"/>
    <mergeCell ref="AG79:AJ79"/>
    <mergeCell ref="AG90:AJ90"/>
    <mergeCell ref="AG91:AJ91"/>
    <mergeCell ref="AG80:AJ80"/>
    <mergeCell ref="AG81:AJ81"/>
    <mergeCell ref="AG82:AJ82"/>
    <mergeCell ref="AG83:AJ83"/>
    <mergeCell ref="AG84:AJ84"/>
    <mergeCell ref="AG85:AJ85"/>
    <mergeCell ref="AG92:AJ92"/>
    <mergeCell ref="AG93:AJ93"/>
    <mergeCell ref="A1:AJ1"/>
    <mergeCell ref="AG62:AJ62"/>
    <mergeCell ref="AG42:AJ42"/>
    <mergeCell ref="AG36:AJ36"/>
    <mergeCell ref="AG86:AJ86"/>
    <mergeCell ref="AG87:AJ87"/>
    <mergeCell ref="AG88:AJ88"/>
    <mergeCell ref="AG89:AJ8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7" r:id="rId3"/>
  <headerFooter alignWithMargins="0">
    <oddHeader>&amp;CTABELLA VALUTAZIONE DEL RISCHIO</oddHeader>
  </headerFooter>
  <rowBreaks count="1" manualBreakCount="1">
    <brk id="27" max="255" man="1"/>
  </rowBreaks>
  <legacyDrawing r:id="rId2"/>
</worksheet>
</file>

<file path=xl/worksheets/sheet2.xml><?xml version="1.0" encoding="utf-8"?>
<worksheet xmlns="http://schemas.openxmlformats.org/spreadsheetml/2006/main" xmlns:r="http://schemas.openxmlformats.org/officeDocument/2006/relationships">
  <sheetPr>
    <tabColor theme="7" tint="0.39998000860214233"/>
  </sheetPr>
  <dimension ref="A1:S59"/>
  <sheetViews>
    <sheetView view="pageBreakPreview" zoomScale="60" zoomScaleNormal="80" workbookViewId="0" topLeftCell="A16">
      <selection activeCell="Z16" sqref="Z16"/>
    </sheetView>
  </sheetViews>
  <sheetFormatPr defaultColWidth="9.140625" defaultRowHeight="12.75"/>
  <cols>
    <col min="1" max="1" width="23.00390625" style="3" customWidth="1"/>
    <col min="2" max="7" width="9.140625" style="3" customWidth="1"/>
    <col min="8" max="8" width="11.140625" style="3" customWidth="1"/>
    <col min="9" max="15" width="9.140625" style="3" customWidth="1"/>
    <col min="16" max="16" width="15.7109375" style="3" customWidth="1"/>
    <col min="17" max="17" width="9.140625" style="47" customWidth="1"/>
    <col min="18" max="18" width="9.00390625" style="48" customWidth="1"/>
    <col min="19" max="19" width="9.140625" style="8" customWidth="1"/>
    <col min="20" max="16384" width="9.140625" style="3" customWidth="1"/>
  </cols>
  <sheetData>
    <row r="1" spans="1:19" ht="24.75" customHeight="1">
      <c r="A1" s="1" t="s">
        <v>26</v>
      </c>
      <c r="B1" s="166" t="s">
        <v>97</v>
      </c>
      <c r="C1" s="166"/>
      <c r="D1" s="166"/>
      <c r="E1" s="166"/>
      <c r="F1" s="166"/>
      <c r="G1" s="166"/>
      <c r="H1" s="166"/>
      <c r="I1" s="166"/>
      <c r="J1" s="166"/>
      <c r="K1" s="166"/>
      <c r="L1" s="166"/>
      <c r="M1" s="166"/>
      <c r="N1" s="166"/>
      <c r="O1" s="166"/>
      <c r="P1" s="167"/>
      <c r="Q1" s="168" t="s">
        <v>83</v>
      </c>
      <c r="R1" s="169"/>
      <c r="S1" s="2"/>
    </row>
    <row r="2" spans="1:19" ht="24.75" customHeight="1" thickBot="1">
      <c r="A2" s="4" t="s">
        <v>27</v>
      </c>
      <c r="B2" s="172" t="s">
        <v>97</v>
      </c>
      <c r="C2" s="172"/>
      <c r="D2" s="172"/>
      <c r="E2" s="172"/>
      <c r="F2" s="172"/>
      <c r="G2" s="172"/>
      <c r="H2" s="172"/>
      <c r="I2" s="172"/>
      <c r="J2" s="172"/>
      <c r="K2" s="172"/>
      <c r="L2" s="172"/>
      <c r="M2" s="172"/>
      <c r="N2" s="172"/>
      <c r="O2" s="172"/>
      <c r="P2" s="173"/>
      <c r="Q2" s="170"/>
      <c r="R2" s="171"/>
      <c r="S2" s="2"/>
    </row>
    <row r="3" spans="1:19" ht="24.75" customHeight="1" thickBot="1">
      <c r="A3" s="174" t="s">
        <v>0</v>
      </c>
      <c r="B3" s="175"/>
      <c r="C3" s="175"/>
      <c r="D3" s="175"/>
      <c r="E3" s="175"/>
      <c r="F3" s="175"/>
      <c r="G3" s="175"/>
      <c r="H3" s="175"/>
      <c r="I3" s="175"/>
      <c r="J3" s="175"/>
      <c r="K3" s="175"/>
      <c r="L3" s="175"/>
      <c r="M3" s="175"/>
      <c r="N3" s="175"/>
      <c r="O3" s="175"/>
      <c r="P3" s="175"/>
      <c r="Q3" s="170"/>
      <c r="R3" s="171"/>
      <c r="S3" s="5"/>
    </row>
    <row r="4" spans="1:18" ht="24.75" customHeight="1">
      <c r="A4" s="195" t="s">
        <v>1</v>
      </c>
      <c r="B4" s="179" t="s">
        <v>28</v>
      </c>
      <c r="C4" s="180"/>
      <c r="D4" s="180"/>
      <c r="E4" s="180"/>
      <c r="F4" s="180"/>
      <c r="G4" s="180"/>
      <c r="H4" s="181"/>
      <c r="I4" s="188" t="s">
        <v>29</v>
      </c>
      <c r="J4" s="189"/>
      <c r="K4" s="189"/>
      <c r="L4" s="189"/>
      <c r="M4" s="189"/>
      <c r="N4" s="189"/>
      <c r="O4" s="189"/>
      <c r="P4" s="190"/>
      <c r="Q4" s="6">
        <v>1</v>
      </c>
      <c r="R4" s="7"/>
    </row>
    <row r="5" spans="1:18" ht="24.75" customHeight="1">
      <c r="A5" s="197"/>
      <c r="B5" s="182"/>
      <c r="C5" s="183"/>
      <c r="D5" s="183"/>
      <c r="E5" s="183"/>
      <c r="F5" s="183"/>
      <c r="G5" s="183"/>
      <c r="H5" s="184"/>
      <c r="I5" s="164" t="s">
        <v>30</v>
      </c>
      <c r="J5" s="164"/>
      <c r="K5" s="164"/>
      <c r="L5" s="164"/>
      <c r="M5" s="164"/>
      <c r="N5" s="164"/>
      <c r="O5" s="164"/>
      <c r="P5" s="165"/>
      <c r="Q5" s="9">
        <v>2</v>
      </c>
      <c r="R5" s="10" t="s">
        <v>33</v>
      </c>
    </row>
    <row r="6" spans="1:18" ht="24.75" customHeight="1">
      <c r="A6" s="197"/>
      <c r="B6" s="182"/>
      <c r="C6" s="183"/>
      <c r="D6" s="183"/>
      <c r="E6" s="183"/>
      <c r="F6" s="183"/>
      <c r="G6" s="183"/>
      <c r="H6" s="184"/>
      <c r="I6" s="164" t="s">
        <v>31</v>
      </c>
      <c r="J6" s="164"/>
      <c r="K6" s="164"/>
      <c r="L6" s="164"/>
      <c r="M6" s="164"/>
      <c r="N6" s="164"/>
      <c r="O6" s="164"/>
      <c r="P6" s="165"/>
      <c r="Q6" s="9">
        <v>3</v>
      </c>
      <c r="R6" s="10" t="s">
        <v>33</v>
      </c>
    </row>
    <row r="7" spans="1:19" ht="24.75" customHeight="1">
      <c r="A7" s="197"/>
      <c r="B7" s="182"/>
      <c r="C7" s="183"/>
      <c r="D7" s="183"/>
      <c r="E7" s="183"/>
      <c r="F7" s="183"/>
      <c r="G7" s="183"/>
      <c r="H7" s="184"/>
      <c r="I7" s="164" t="s">
        <v>32</v>
      </c>
      <c r="J7" s="164"/>
      <c r="K7" s="164"/>
      <c r="L7" s="164"/>
      <c r="M7" s="164"/>
      <c r="N7" s="164"/>
      <c r="O7" s="164"/>
      <c r="P7" s="165"/>
      <c r="Q7" s="9">
        <v>4</v>
      </c>
      <c r="R7" s="10" t="s">
        <v>84</v>
      </c>
      <c r="S7" s="8" t="s">
        <v>33</v>
      </c>
    </row>
    <row r="8" spans="1:18" ht="24.75" customHeight="1" thickBot="1">
      <c r="A8" s="196"/>
      <c r="B8" s="185"/>
      <c r="C8" s="186"/>
      <c r="D8" s="186"/>
      <c r="E8" s="186"/>
      <c r="F8" s="186"/>
      <c r="G8" s="186"/>
      <c r="H8" s="187"/>
      <c r="I8" s="193" t="s">
        <v>34</v>
      </c>
      <c r="J8" s="193"/>
      <c r="K8" s="193"/>
      <c r="L8" s="193"/>
      <c r="M8" s="193"/>
      <c r="N8" s="193"/>
      <c r="O8" s="193"/>
      <c r="P8" s="194"/>
      <c r="Q8" s="11">
        <v>5</v>
      </c>
      <c r="R8" s="12"/>
    </row>
    <row r="9" spans="1:18" ht="24.75" customHeight="1" thickBot="1">
      <c r="A9" s="72"/>
      <c r="B9" s="13"/>
      <c r="C9" s="14"/>
      <c r="D9" s="14"/>
      <c r="E9" s="14"/>
      <c r="F9" s="14"/>
      <c r="G9" s="14"/>
      <c r="H9" s="15"/>
      <c r="I9" s="16"/>
      <c r="J9" s="16"/>
      <c r="K9" s="16"/>
      <c r="L9" s="16"/>
      <c r="M9" s="16"/>
      <c r="N9" s="16"/>
      <c r="O9" s="16"/>
      <c r="P9" s="17"/>
      <c r="Q9" s="18"/>
      <c r="R9" s="19">
        <f>(IF(R4="X",Q4,"0"))+(IF(R5="X",Q5,"0"))+(IF(R6="X",Q6,"0"))+(IF(R7="X",Q7,"0"))+(IF(R8="X",Q8,"0"))</f>
        <v>4</v>
      </c>
    </row>
    <row r="10" spans="1:18" ht="24.75" customHeight="1">
      <c r="A10" s="195" t="s">
        <v>2</v>
      </c>
      <c r="B10" s="179" t="s">
        <v>35</v>
      </c>
      <c r="C10" s="180"/>
      <c r="D10" s="180"/>
      <c r="E10" s="180"/>
      <c r="F10" s="180"/>
      <c r="G10" s="180"/>
      <c r="H10" s="181"/>
      <c r="I10" s="188" t="s">
        <v>36</v>
      </c>
      <c r="J10" s="189"/>
      <c r="K10" s="189"/>
      <c r="L10" s="189"/>
      <c r="M10" s="189"/>
      <c r="N10" s="189"/>
      <c r="O10" s="189"/>
      <c r="P10" s="190"/>
      <c r="Q10" s="6">
        <v>2</v>
      </c>
      <c r="R10" s="7"/>
    </row>
    <row r="11" spans="1:18" ht="24.75" customHeight="1" thickBot="1">
      <c r="A11" s="196"/>
      <c r="B11" s="185"/>
      <c r="C11" s="186"/>
      <c r="D11" s="186"/>
      <c r="E11" s="186"/>
      <c r="F11" s="186"/>
      <c r="G11" s="186"/>
      <c r="H11" s="187"/>
      <c r="I11" s="192" t="s">
        <v>37</v>
      </c>
      <c r="J11" s="193"/>
      <c r="K11" s="193"/>
      <c r="L11" s="193"/>
      <c r="M11" s="193"/>
      <c r="N11" s="193"/>
      <c r="O11" s="193"/>
      <c r="P11" s="194"/>
      <c r="Q11" s="11">
        <v>5</v>
      </c>
      <c r="R11" s="12" t="s">
        <v>84</v>
      </c>
    </row>
    <row r="12" spans="1:18" ht="24.75" customHeight="1" thickBot="1">
      <c r="A12" s="72"/>
      <c r="B12" s="13"/>
      <c r="C12" s="14"/>
      <c r="D12" s="14"/>
      <c r="E12" s="14"/>
      <c r="F12" s="14"/>
      <c r="G12" s="14"/>
      <c r="H12" s="15"/>
      <c r="I12" s="16"/>
      <c r="J12" s="16"/>
      <c r="K12" s="16"/>
      <c r="L12" s="16"/>
      <c r="M12" s="16"/>
      <c r="N12" s="16"/>
      <c r="O12" s="16"/>
      <c r="P12" s="17"/>
      <c r="Q12" s="9"/>
      <c r="R12" s="20">
        <f>(IF(R10="X",Q10,"0"))+(IF(R11="X",Q11,"0"))</f>
        <v>5</v>
      </c>
    </row>
    <row r="13" spans="1:18" ht="24.75" customHeight="1">
      <c r="A13" s="176" t="s">
        <v>3</v>
      </c>
      <c r="B13" s="179" t="s">
        <v>38</v>
      </c>
      <c r="C13" s="180"/>
      <c r="D13" s="180"/>
      <c r="E13" s="180"/>
      <c r="F13" s="180"/>
      <c r="G13" s="180"/>
      <c r="H13" s="181"/>
      <c r="I13" s="188" t="s">
        <v>39</v>
      </c>
      <c r="J13" s="189"/>
      <c r="K13" s="189"/>
      <c r="L13" s="189"/>
      <c r="M13" s="189"/>
      <c r="N13" s="189"/>
      <c r="O13" s="189"/>
      <c r="P13" s="190"/>
      <c r="Q13" s="6">
        <v>1</v>
      </c>
      <c r="R13" s="7" t="s">
        <v>33</v>
      </c>
    </row>
    <row r="14" spans="1:18" ht="24.75" customHeight="1">
      <c r="A14" s="177"/>
      <c r="B14" s="182"/>
      <c r="C14" s="183"/>
      <c r="D14" s="183"/>
      <c r="E14" s="183"/>
      <c r="F14" s="183"/>
      <c r="G14" s="183"/>
      <c r="H14" s="184"/>
      <c r="I14" s="191" t="s">
        <v>40</v>
      </c>
      <c r="J14" s="164"/>
      <c r="K14" s="164"/>
      <c r="L14" s="164"/>
      <c r="M14" s="164"/>
      <c r="N14" s="164"/>
      <c r="O14" s="164"/>
      <c r="P14" s="165"/>
      <c r="Q14" s="9">
        <v>3</v>
      </c>
      <c r="R14" s="10" t="s">
        <v>33</v>
      </c>
    </row>
    <row r="15" spans="1:18" ht="24.75" customHeight="1" thickBot="1">
      <c r="A15" s="178"/>
      <c r="B15" s="185"/>
      <c r="C15" s="186"/>
      <c r="D15" s="186"/>
      <c r="E15" s="186"/>
      <c r="F15" s="186"/>
      <c r="G15" s="186"/>
      <c r="H15" s="187"/>
      <c r="I15" s="192" t="s">
        <v>41</v>
      </c>
      <c r="J15" s="193"/>
      <c r="K15" s="193"/>
      <c r="L15" s="193"/>
      <c r="M15" s="193"/>
      <c r="N15" s="193"/>
      <c r="O15" s="193"/>
      <c r="P15" s="194"/>
      <c r="Q15" s="11">
        <v>5</v>
      </c>
      <c r="R15" s="12" t="s">
        <v>84</v>
      </c>
    </row>
    <row r="16" spans="1:18" ht="24.75" customHeight="1" thickBot="1">
      <c r="A16" s="73"/>
      <c r="B16" s="13"/>
      <c r="C16" s="14"/>
      <c r="D16" s="14"/>
      <c r="E16" s="14"/>
      <c r="F16" s="14"/>
      <c r="G16" s="14"/>
      <c r="H16" s="15"/>
      <c r="I16" s="16"/>
      <c r="J16" s="16"/>
      <c r="K16" s="16"/>
      <c r="L16" s="16"/>
      <c r="M16" s="16"/>
      <c r="N16" s="16"/>
      <c r="O16" s="16"/>
      <c r="P16" s="17"/>
      <c r="Q16" s="9"/>
      <c r="R16" s="20">
        <f>(IF(R13="X",Q13,"0"))+(IF(R14="X",Q14,"0"))+(IF(R15="X",Q15,"0"))</f>
        <v>5</v>
      </c>
    </row>
    <row r="17" spans="1:18" ht="24.75" customHeight="1">
      <c r="A17" s="176" t="s">
        <v>4</v>
      </c>
      <c r="B17" s="179" t="s">
        <v>42</v>
      </c>
      <c r="C17" s="180"/>
      <c r="D17" s="180"/>
      <c r="E17" s="180"/>
      <c r="F17" s="180"/>
      <c r="G17" s="180"/>
      <c r="H17" s="181"/>
      <c r="I17" s="189" t="s">
        <v>43</v>
      </c>
      <c r="J17" s="189"/>
      <c r="K17" s="189"/>
      <c r="L17" s="189"/>
      <c r="M17" s="189"/>
      <c r="N17" s="189"/>
      <c r="O17" s="189"/>
      <c r="P17" s="190"/>
      <c r="Q17" s="6">
        <v>1</v>
      </c>
      <c r="R17" s="7" t="s">
        <v>33</v>
      </c>
    </row>
    <row r="18" spans="1:18" ht="27.75" customHeight="1">
      <c r="A18" s="177"/>
      <c r="B18" s="182"/>
      <c r="C18" s="183"/>
      <c r="D18" s="183"/>
      <c r="E18" s="183"/>
      <c r="F18" s="183"/>
      <c r="G18" s="183"/>
      <c r="H18" s="184"/>
      <c r="I18" s="200" t="s">
        <v>44</v>
      </c>
      <c r="J18" s="201"/>
      <c r="K18" s="201"/>
      <c r="L18" s="201"/>
      <c r="M18" s="201"/>
      <c r="N18" s="201"/>
      <c r="O18" s="201"/>
      <c r="P18" s="202"/>
      <c r="Q18" s="9">
        <v>3</v>
      </c>
      <c r="R18" s="10"/>
    </row>
    <row r="19" spans="1:18" ht="30.75" customHeight="1" thickBot="1">
      <c r="A19" s="178"/>
      <c r="B19" s="185"/>
      <c r="C19" s="186"/>
      <c r="D19" s="186"/>
      <c r="E19" s="186"/>
      <c r="F19" s="186"/>
      <c r="G19" s="186"/>
      <c r="H19" s="187"/>
      <c r="I19" s="203" t="s">
        <v>45</v>
      </c>
      <c r="J19" s="204"/>
      <c r="K19" s="204"/>
      <c r="L19" s="204"/>
      <c r="M19" s="204"/>
      <c r="N19" s="204"/>
      <c r="O19" s="204"/>
      <c r="P19" s="205"/>
      <c r="Q19" s="11">
        <v>5</v>
      </c>
      <c r="R19" s="12" t="s">
        <v>84</v>
      </c>
    </row>
    <row r="20" spans="1:18" ht="24.75" customHeight="1" thickBot="1">
      <c r="A20" s="21"/>
      <c r="B20" s="22"/>
      <c r="C20" s="23"/>
      <c r="D20" s="23"/>
      <c r="E20" s="23"/>
      <c r="F20" s="23"/>
      <c r="G20" s="23"/>
      <c r="H20" s="24"/>
      <c r="I20" s="13"/>
      <c r="J20" s="14"/>
      <c r="K20" s="14"/>
      <c r="L20" s="14"/>
      <c r="M20" s="14"/>
      <c r="N20" s="14"/>
      <c r="O20" s="14"/>
      <c r="P20" s="25"/>
      <c r="Q20" s="9"/>
      <c r="R20" s="20">
        <f>(IF(R17="X",Q17,"0"))+(IF(R18="X",Q18,"0"))+(IF(R19="X",Q19,"0"))</f>
        <v>5</v>
      </c>
    </row>
    <row r="21" spans="1:18" ht="36.75" customHeight="1">
      <c r="A21" s="176" t="s">
        <v>6</v>
      </c>
      <c r="B21" s="179" t="s">
        <v>46</v>
      </c>
      <c r="C21" s="180"/>
      <c r="D21" s="180"/>
      <c r="E21" s="180"/>
      <c r="F21" s="180"/>
      <c r="G21" s="180"/>
      <c r="H21" s="181"/>
      <c r="I21" s="188" t="s">
        <v>47</v>
      </c>
      <c r="J21" s="188"/>
      <c r="K21" s="188"/>
      <c r="L21" s="188"/>
      <c r="M21" s="188"/>
      <c r="N21" s="188"/>
      <c r="O21" s="188"/>
      <c r="P21" s="198"/>
      <c r="Q21" s="6">
        <v>1</v>
      </c>
      <c r="R21" s="7" t="s">
        <v>33</v>
      </c>
    </row>
    <row r="22" spans="1:18" ht="42.75" customHeight="1" thickBot="1">
      <c r="A22" s="178"/>
      <c r="B22" s="185"/>
      <c r="C22" s="186"/>
      <c r="D22" s="186"/>
      <c r="E22" s="186"/>
      <c r="F22" s="186"/>
      <c r="G22" s="186"/>
      <c r="H22" s="187"/>
      <c r="I22" s="192" t="s">
        <v>48</v>
      </c>
      <c r="J22" s="192"/>
      <c r="K22" s="192"/>
      <c r="L22" s="192"/>
      <c r="M22" s="192"/>
      <c r="N22" s="192"/>
      <c r="O22" s="192"/>
      <c r="P22" s="199"/>
      <c r="Q22" s="11">
        <v>5</v>
      </c>
      <c r="R22" s="12" t="s">
        <v>84</v>
      </c>
    </row>
    <row r="23" spans="1:18" ht="24.75" customHeight="1" thickBot="1">
      <c r="A23" s="73"/>
      <c r="B23" s="13"/>
      <c r="C23" s="14"/>
      <c r="D23" s="14"/>
      <c r="E23" s="14"/>
      <c r="F23" s="14"/>
      <c r="G23" s="14"/>
      <c r="H23" s="15"/>
      <c r="I23" s="16"/>
      <c r="J23" s="16"/>
      <c r="K23" s="16"/>
      <c r="L23" s="16"/>
      <c r="M23" s="16"/>
      <c r="N23" s="16"/>
      <c r="O23" s="16"/>
      <c r="P23" s="17"/>
      <c r="Q23" s="9"/>
      <c r="R23" s="20">
        <f>(IF(R21="X",Q21,"0"))+(IF(R22="X",Q22,"0"))</f>
        <v>5</v>
      </c>
    </row>
    <row r="24" spans="1:18" ht="24.75" customHeight="1">
      <c r="A24" s="176" t="s">
        <v>49</v>
      </c>
      <c r="B24" s="179" t="s">
        <v>50</v>
      </c>
      <c r="C24" s="180"/>
      <c r="D24" s="180"/>
      <c r="E24" s="180"/>
      <c r="F24" s="180"/>
      <c r="G24" s="180"/>
      <c r="H24" s="181"/>
      <c r="I24" s="188" t="s">
        <v>51</v>
      </c>
      <c r="J24" s="189"/>
      <c r="K24" s="189"/>
      <c r="L24" s="189"/>
      <c r="M24" s="189"/>
      <c r="N24" s="189"/>
      <c r="O24" s="189"/>
      <c r="P24" s="190"/>
      <c r="Q24" s="6">
        <v>1</v>
      </c>
      <c r="R24" s="7"/>
    </row>
    <row r="25" spans="1:18" ht="24.75" customHeight="1">
      <c r="A25" s="177"/>
      <c r="B25" s="182"/>
      <c r="C25" s="183"/>
      <c r="D25" s="183"/>
      <c r="E25" s="183"/>
      <c r="F25" s="183"/>
      <c r="G25" s="183"/>
      <c r="H25" s="184"/>
      <c r="I25" s="191" t="s">
        <v>52</v>
      </c>
      <c r="J25" s="164"/>
      <c r="K25" s="164"/>
      <c r="L25" s="164"/>
      <c r="M25" s="164"/>
      <c r="N25" s="164"/>
      <c r="O25" s="164"/>
      <c r="P25" s="165"/>
      <c r="Q25" s="9">
        <v>2</v>
      </c>
      <c r="R25" s="10"/>
    </row>
    <row r="26" spans="1:18" ht="24.75" customHeight="1">
      <c r="A26" s="177"/>
      <c r="B26" s="182"/>
      <c r="C26" s="183"/>
      <c r="D26" s="183"/>
      <c r="E26" s="183"/>
      <c r="F26" s="183"/>
      <c r="G26" s="183"/>
      <c r="H26" s="184"/>
      <c r="I26" s="191" t="s">
        <v>98</v>
      </c>
      <c r="J26" s="164"/>
      <c r="K26" s="164"/>
      <c r="L26" s="164"/>
      <c r="M26" s="164"/>
      <c r="N26" s="164"/>
      <c r="O26" s="164"/>
      <c r="P26" s="165"/>
      <c r="Q26" s="9">
        <v>3</v>
      </c>
      <c r="R26" s="10" t="s">
        <v>33</v>
      </c>
    </row>
    <row r="27" spans="1:18" ht="24.75" customHeight="1">
      <c r="A27" s="177"/>
      <c r="B27" s="182"/>
      <c r="C27" s="183"/>
      <c r="D27" s="183"/>
      <c r="E27" s="183"/>
      <c r="F27" s="183"/>
      <c r="G27" s="183"/>
      <c r="H27" s="184"/>
      <c r="I27" s="191" t="s">
        <v>53</v>
      </c>
      <c r="J27" s="164"/>
      <c r="K27" s="164"/>
      <c r="L27" s="164"/>
      <c r="M27" s="164"/>
      <c r="N27" s="164"/>
      <c r="O27" s="164"/>
      <c r="P27" s="165"/>
      <c r="Q27" s="9">
        <v>4</v>
      </c>
      <c r="R27" s="10"/>
    </row>
    <row r="28" spans="1:18" ht="24.75" customHeight="1" thickBot="1">
      <c r="A28" s="178"/>
      <c r="B28" s="185"/>
      <c r="C28" s="186"/>
      <c r="D28" s="186"/>
      <c r="E28" s="186"/>
      <c r="F28" s="186"/>
      <c r="G28" s="186"/>
      <c r="H28" s="187"/>
      <c r="I28" s="192" t="s">
        <v>54</v>
      </c>
      <c r="J28" s="193"/>
      <c r="K28" s="193"/>
      <c r="L28" s="193"/>
      <c r="M28" s="193"/>
      <c r="N28" s="193"/>
      <c r="O28" s="193"/>
      <c r="P28" s="194"/>
      <c r="Q28" s="11">
        <v>5</v>
      </c>
      <c r="R28" s="12" t="s">
        <v>84</v>
      </c>
    </row>
    <row r="29" spans="1:18" ht="24.75" customHeight="1" thickBot="1">
      <c r="A29" s="26"/>
      <c r="B29" s="14"/>
      <c r="C29" s="14"/>
      <c r="D29" s="14"/>
      <c r="E29" s="14"/>
      <c r="F29" s="14"/>
      <c r="G29" s="14"/>
      <c r="H29" s="14"/>
      <c r="I29" s="27"/>
      <c r="J29" s="27"/>
      <c r="K29" s="27"/>
      <c r="L29" s="27"/>
      <c r="M29" s="27"/>
      <c r="N29" s="27"/>
      <c r="O29" s="27"/>
      <c r="P29" s="27"/>
      <c r="Q29" s="28"/>
      <c r="R29" s="29">
        <f>(IF(R24="X",Q24,"0"))+(IF(R25="X",Q25,"0"))+(IF(R26="X",Q26,"0"))+(IF(R27="X",Q27,"0"))+(IF(R28="X",Q28,"0"))</f>
        <v>5</v>
      </c>
    </row>
    <row r="30" spans="1:19" ht="24.75" customHeight="1" thickBot="1">
      <c r="A30" s="30"/>
      <c r="B30" s="31"/>
      <c r="C30" s="31"/>
      <c r="D30" s="31"/>
      <c r="E30" s="31"/>
      <c r="F30" s="31"/>
      <c r="G30" s="31"/>
      <c r="H30" s="31"/>
      <c r="I30" s="27"/>
      <c r="J30" s="27"/>
      <c r="K30" s="27"/>
      <c r="L30" s="27"/>
      <c r="M30" s="27"/>
      <c r="N30" s="27"/>
      <c r="O30" s="27"/>
      <c r="P30" s="27"/>
      <c r="Q30" s="32">
        <f>R30/6</f>
        <v>4.833333333333333</v>
      </c>
      <c r="R30" s="33">
        <f>R9+R12+R16+R20+R23+R29</f>
        <v>29</v>
      </c>
      <c r="S30" s="8" t="s">
        <v>55</v>
      </c>
    </row>
    <row r="31" spans="1:18" ht="24.75" customHeight="1" thickBot="1">
      <c r="A31" s="30"/>
      <c r="B31" s="31"/>
      <c r="C31" s="31"/>
      <c r="D31" s="31"/>
      <c r="E31" s="31"/>
      <c r="F31" s="31"/>
      <c r="G31" s="31"/>
      <c r="H31" s="31"/>
      <c r="I31" s="27"/>
      <c r="J31" s="27"/>
      <c r="K31" s="27"/>
      <c r="L31" s="27"/>
      <c r="M31" s="27"/>
      <c r="N31" s="27"/>
      <c r="O31" s="27"/>
      <c r="P31" s="27"/>
      <c r="Q31" s="28"/>
      <c r="R31" s="34"/>
    </row>
    <row r="32" spans="1:18" ht="24.75" customHeight="1" thickBot="1">
      <c r="A32" s="174" t="s">
        <v>56</v>
      </c>
      <c r="B32" s="175"/>
      <c r="C32" s="175"/>
      <c r="D32" s="175"/>
      <c r="E32" s="175"/>
      <c r="F32" s="175"/>
      <c r="G32" s="175"/>
      <c r="H32" s="175"/>
      <c r="I32" s="175"/>
      <c r="J32" s="175"/>
      <c r="K32" s="175"/>
      <c r="L32" s="175"/>
      <c r="M32" s="175"/>
      <c r="N32" s="175"/>
      <c r="O32" s="175"/>
      <c r="P32" s="208"/>
      <c r="Q32" s="35"/>
      <c r="R32" s="36"/>
    </row>
    <row r="33" spans="1:18" ht="24.75" customHeight="1">
      <c r="A33" s="176" t="s">
        <v>8</v>
      </c>
      <c r="B33" s="179" t="s">
        <v>57</v>
      </c>
      <c r="C33" s="209"/>
      <c r="D33" s="209"/>
      <c r="E33" s="209"/>
      <c r="F33" s="209"/>
      <c r="G33" s="209"/>
      <c r="H33" s="210"/>
      <c r="I33" s="189" t="s">
        <v>58</v>
      </c>
      <c r="J33" s="189"/>
      <c r="K33" s="189"/>
      <c r="L33" s="189"/>
      <c r="M33" s="189"/>
      <c r="N33" s="189"/>
      <c r="O33" s="189"/>
      <c r="P33" s="217"/>
      <c r="Q33" s="37">
        <v>1</v>
      </c>
      <c r="R33" s="7"/>
    </row>
    <row r="34" spans="1:18" ht="24.75" customHeight="1">
      <c r="A34" s="177"/>
      <c r="B34" s="211"/>
      <c r="C34" s="212"/>
      <c r="D34" s="212"/>
      <c r="E34" s="212"/>
      <c r="F34" s="212"/>
      <c r="G34" s="212"/>
      <c r="H34" s="213"/>
      <c r="I34" s="164" t="s">
        <v>59</v>
      </c>
      <c r="J34" s="164"/>
      <c r="K34" s="164"/>
      <c r="L34" s="164"/>
      <c r="M34" s="164"/>
      <c r="N34" s="164"/>
      <c r="O34" s="164"/>
      <c r="P34" s="207"/>
      <c r="Q34" s="18">
        <v>2</v>
      </c>
      <c r="R34" s="10"/>
    </row>
    <row r="35" spans="1:18" ht="24.75" customHeight="1">
      <c r="A35" s="177"/>
      <c r="B35" s="211"/>
      <c r="C35" s="212"/>
      <c r="D35" s="212"/>
      <c r="E35" s="212"/>
      <c r="F35" s="212"/>
      <c r="G35" s="212"/>
      <c r="H35" s="213"/>
      <c r="I35" s="164" t="s">
        <v>60</v>
      </c>
      <c r="J35" s="164"/>
      <c r="K35" s="164"/>
      <c r="L35" s="164"/>
      <c r="M35" s="164"/>
      <c r="N35" s="164"/>
      <c r="O35" s="164"/>
      <c r="P35" s="207"/>
      <c r="Q35" s="18">
        <v>3</v>
      </c>
      <c r="R35" s="10" t="s">
        <v>33</v>
      </c>
    </row>
    <row r="36" spans="1:18" ht="24.75" customHeight="1">
      <c r="A36" s="177"/>
      <c r="B36" s="211"/>
      <c r="C36" s="212"/>
      <c r="D36" s="212"/>
      <c r="E36" s="212"/>
      <c r="F36" s="212"/>
      <c r="G36" s="212"/>
      <c r="H36" s="213"/>
      <c r="I36" s="164" t="s">
        <v>61</v>
      </c>
      <c r="J36" s="164"/>
      <c r="K36" s="164"/>
      <c r="L36" s="164"/>
      <c r="M36" s="164"/>
      <c r="N36" s="164"/>
      <c r="O36" s="164"/>
      <c r="P36" s="207"/>
      <c r="Q36" s="18">
        <v>4</v>
      </c>
      <c r="R36" s="10"/>
    </row>
    <row r="37" spans="1:18" ht="24.75" customHeight="1" thickBot="1">
      <c r="A37" s="178"/>
      <c r="B37" s="214"/>
      <c r="C37" s="215"/>
      <c r="D37" s="215"/>
      <c r="E37" s="215"/>
      <c r="F37" s="215"/>
      <c r="G37" s="215"/>
      <c r="H37" s="216"/>
      <c r="I37" s="193" t="s">
        <v>62</v>
      </c>
      <c r="J37" s="193"/>
      <c r="K37" s="193"/>
      <c r="L37" s="193"/>
      <c r="M37" s="193"/>
      <c r="N37" s="193"/>
      <c r="O37" s="193"/>
      <c r="P37" s="206"/>
      <c r="Q37" s="38">
        <v>5</v>
      </c>
      <c r="R37" s="12" t="s">
        <v>84</v>
      </c>
    </row>
    <row r="38" spans="1:18" ht="24.75" customHeight="1" thickBot="1">
      <c r="A38" s="73"/>
      <c r="B38" s="13"/>
      <c r="C38" s="14"/>
      <c r="D38" s="14"/>
      <c r="E38" s="14"/>
      <c r="F38" s="14"/>
      <c r="G38" s="14"/>
      <c r="H38" s="15"/>
      <c r="I38" s="16"/>
      <c r="J38" s="16"/>
      <c r="K38" s="16"/>
      <c r="L38" s="16"/>
      <c r="M38" s="16"/>
      <c r="N38" s="16"/>
      <c r="O38" s="16"/>
      <c r="P38" s="16"/>
      <c r="Q38" s="28"/>
      <c r="R38" s="19">
        <f>(IF(R33="X",Q33,"0"))+(IF(R34="X",Q34,"0"))+(IF(R35="X",Q35,"0"))+(IF(R36="X",Q36,"0"))+(IF(R37="X",Q37,"0"))</f>
        <v>5</v>
      </c>
    </row>
    <row r="39" spans="1:18" ht="36.75" customHeight="1">
      <c r="A39" s="176" t="s">
        <v>9</v>
      </c>
      <c r="B39" s="179" t="s">
        <v>63</v>
      </c>
      <c r="C39" s="180"/>
      <c r="D39" s="180"/>
      <c r="E39" s="180"/>
      <c r="F39" s="180"/>
      <c r="G39" s="180"/>
      <c r="H39" s="181"/>
      <c r="I39" s="188" t="s">
        <v>47</v>
      </c>
      <c r="J39" s="188"/>
      <c r="K39" s="188"/>
      <c r="L39" s="188"/>
      <c r="M39" s="188"/>
      <c r="N39" s="188"/>
      <c r="O39" s="188"/>
      <c r="P39" s="218"/>
      <c r="Q39" s="37">
        <v>1</v>
      </c>
      <c r="R39" s="7" t="s">
        <v>33</v>
      </c>
    </row>
    <row r="40" spans="1:18" ht="39" customHeight="1" thickBot="1">
      <c r="A40" s="178"/>
      <c r="B40" s="185"/>
      <c r="C40" s="186"/>
      <c r="D40" s="186"/>
      <c r="E40" s="186"/>
      <c r="F40" s="186"/>
      <c r="G40" s="186"/>
      <c r="H40" s="187"/>
      <c r="I40" s="192" t="s">
        <v>48</v>
      </c>
      <c r="J40" s="192"/>
      <c r="K40" s="192"/>
      <c r="L40" s="192"/>
      <c r="M40" s="192"/>
      <c r="N40" s="192"/>
      <c r="O40" s="192"/>
      <c r="P40" s="219"/>
      <c r="Q40" s="38">
        <v>5</v>
      </c>
      <c r="R40" s="10" t="s">
        <v>84</v>
      </c>
    </row>
    <row r="41" spans="1:18" ht="24.75" customHeight="1" thickBot="1">
      <c r="A41" s="73"/>
      <c r="B41" s="13"/>
      <c r="C41" s="14"/>
      <c r="D41" s="14"/>
      <c r="E41" s="14"/>
      <c r="F41" s="14"/>
      <c r="G41" s="14"/>
      <c r="H41" s="15"/>
      <c r="I41" s="16"/>
      <c r="J41" s="16"/>
      <c r="K41" s="16"/>
      <c r="L41" s="16"/>
      <c r="M41" s="16"/>
      <c r="N41" s="16"/>
      <c r="O41" s="16"/>
      <c r="P41" s="16"/>
      <c r="Q41" s="28"/>
      <c r="R41" s="19">
        <f>(IF(R39="X",Q39,"0"))+(IF(R40="X",Q40,"0"))</f>
        <v>5</v>
      </c>
    </row>
    <row r="42" spans="1:18" ht="24.75" customHeight="1">
      <c r="A42" s="176" t="s">
        <v>10</v>
      </c>
      <c r="B42" s="179" t="s">
        <v>64</v>
      </c>
      <c r="C42" s="180"/>
      <c r="D42" s="180"/>
      <c r="E42" s="180"/>
      <c r="F42" s="180"/>
      <c r="G42" s="180"/>
      <c r="H42" s="181"/>
      <c r="I42" s="188" t="s">
        <v>47</v>
      </c>
      <c r="J42" s="189"/>
      <c r="K42" s="189"/>
      <c r="L42" s="189"/>
      <c r="M42" s="189"/>
      <c r="N42" s="189"/>
      <c r="O42" s="189"/>
      <c r="P42" s="217"/>
      <c r="Q42" s="37">
        <v>0</v>
      </c>
      <c r="R42" s="7"/>
    </row>
    <row r="43" spans="1:18" ht="24.75" customHeight="1">
      <c r="A43" s="177"/>
      <c r="B43" s="182"/>
      <c r="C43" s="183"/>
      <c r="D43" s="183"/>
      <c r="E43" s="183"/>
      <c r="F43" s="183"/>
      <c r="G43" s="183"/>
      <c r="H43" s="184"/>
      <c r="I43" s="164" t="s">
        <v>65</v>
      </c>
      <c r="J43" s="164"/>
      <c r="K43" s="164"/>
      <c r="L43" s="164"/>
      <c r="M43" s="164"/>
      <c r="N43" s="164"/>
      <c r="O43" s="164"/>
      <c r="P43" s="207"/>
      <c r="Q43" s="18">
        <v>1</v>
      </c>
      <c r="R43" s="10" t="s">
        <v>33</v>
      </c>
    </row>
    <row r="44" spans="1:18" ht="24.75" customHeight="1">
      <c r="A44" s="177"/>
      <c r="B44" s="182"/>
      <c r="C44" s="183"/>
      <c r="D44" s="183"/>
      <c r="E44" s="183"/>
      <c r="F44" s="183"/>
      <c r="G44" s="183"/>
      <c r="H44" s="184"/>
      <c r="I44" s="191" t="s">
        <v>66</v>
      </c>
      <c r="J44" s="164"/>
      <c r="K44" s="164"/>
      <c r="L44" s="164"/>
      <c r="M44" s="164"/>
      <c r="N44" s="164"/>
      <c r="O44" s="164"/>
      <c r="P44" s="207"/>
      <c r="Q44" s="18">
        <v>2</v>
      </c>
      <c r="R44" s="10"/>
    </row>
    <row r="45" spans="1:18" ht="24.75" customHeight="1">
      <c r="A45" s="177"/>
      <c r="B45" s="182"/>
      <c r="C45" s="183"/>
      <c r="D45" s="183"/>
      <c r="E45" s="183"/>
      <c r="F45" s="183"/>
      <c r="G45" s="183"/>
      <c r="H45" s="184"/>
      <c r="I45" s="191" t="s">
        <v>67</v>
      </c>
      <c r="J45" s="164"/>
      <c r="K45" s="164"/>
      <c r="L45" s="164"/>
      <c r="M45" s="164"/>
      <c r="N45" s="164"/>
      <c r="O45" s="164"/>
      <c r="P45" s="207"/>
      <c r="Q45" s="18">
        <v>3</v>
      </c>
      <c r="R45" s="10"/>
    </row>
    <row r="46" spans="1:18" ht="24.75" customHeight="1">
      <c r="A46" s="177"/>
      <c r="B46" s="182"/>
      <c r="C46" s="183"/>
      <c r="D46" s="183"/>
      <c r="E46" s="183"/>
      <c r="F46" s="183"/>
      <c r="G46" s="183"/>
      <c r="H46" s="184"/>
      <c r="I46" s="191" t="s">
        <v>68</v>
      </c>
      <c r="J46" s="164"/>
      <c r="K46" s="164"/>
      <c r="L46" s="164"/>
      <c r="M46" s="164"/>
      <c r="N46" s="164"/>
      <c r="O46" s="164"/>
      <c r="P46" s="207"/>
      <c r="Q46" s="18">
        <v>4</v>
      </c>
      <c r="R46" s="10" t="s">
        <v>33</v>
      </c>
    </row>
    <row r="47" spans="1:18" ht="24.75" customHeight="1" thickBot="1">
      <c r="A47" s="178"/>
      <c r="B47" s="185"/>
      <c r="C47" s="186"/>
      <c r="D47" s="186"/>
      <c r="E47" s="186"/>
      <c r="F47" s="186"/>
      <c r="G47" s="186"/>
      <c r="H47" s="187"/>
      <c r="I47" s="192" t="s">
        <v>69</v>
      </c>
      <c r="J47" s="193"/>
      <c r="K47" s="193"/>
      <c r="L47" s="193"/>
      <c r="M47" s="193"/>
      <c r="N47" s="193"/>
      <c r="O47" s="193"/>
      <c r="P47" s="206"/>
      <c r="Q47" s="38">
        <v>5</v>
      </c>
      <c r="R47" s="39" t="s">
        <v>84</v>
      </c>
    </row>
    <row r="48" spans="1:18" ht="24.75" customHeight="1" thickBot="1">
      <c r="A48" s="73"/>
      <c r="B48" s="13"/>
      <c r="C48" s="14"/>
      <c r="D48" s="14"/>
      <c r="E48" s="14"/>
      <c r="F48" s="14"/>
      <c r="G48" s="14"/>
      <c r="H48" s="15"/>
      <c r="I48" s="16"/>
      <c r="J48" s="16"/>
      <c r="K48" s="16"/>
      <c r="L48" s="16"/>
      <c r="M48" s="16"/>
      <c r="N48" s="16"/>
      <c r="O48" s="16"/>
      <c r="P48" s="16"/>
      <c r="Q48" s="28"/>
      <c r="R48" s="19">
        <f>(IF(R42="X",Q42,"0"))+(IF(R43="X",Q43,"0"))+(IF(R44="X",Q44,"0"))+(IF(R45="X",Q45,"0"))+(IF(R46="x",Q46,"0"))+(IF(R47="X",Q47,"0"))</f>
        <v>5</v>
      </c>
    </row>
    <row r="49" spans="1:18" ht="24.75" customHeight="1">
      <c r="A49" s="176" t="s">
        <v>70</v>
      </c>
      <c r="B49" s="179" t="s">
        <v>71</v>
      </c>
      <c r="C49" s="180"/>
      <c r="D49" s="180"/>
      <c r="E49" s="180"/>
      <c r="F49" s="180"/>
      <c r="G49" s="180"/>
      <c r="H49" s="181"/>
      <c r="I49" s="189" t="s">
        <v>72</v>
      </c>
      <c r="J49" s="189"/>
      <c r="K49" s="189"/>
      <c r="L49" s="189"/>
      <c r="M49" s="189"/>
      <c r="N49" s="189"/>
      <c r="O49" s="189"/>
      <c r="P49" s="217"/>
      <c r="Q49" s="37">
        <v>1</v>
      </c>
      <c r="R49" s="7" t="s">
        <v>33</v>
      </c>
    </row>
    <row r="50" spans="1:18" ht="24.75" customHeight="1">
      <c r="A50" s="177"/>
      <c r="B50" s="182"/>
      <c r="C50" s="183"/>
      <c r="D50" s="183"/>
      <c r="E50" s="183"/>
      <c r="F50" s="183"/>
      <c r="G50" s="183"/>
      <c r="H50" s="184"/>
      <c r="I50" s="164" t="s">
        <v>73</v>
      </c>
      <c r="J50" s="164"/>
      <c r="K50" s="164"/>
      <c r="L50" s="164"/>
      <c r="M50" s="164"/>
      <c r="N50" s="164"/>
      <c r="O50" s="164"/>
      <c r="P50" s="207"/>
      <c r="Q50" s="18">
        <v>2</v>
      </c>
      <c r="R50" s="10"/>
    </row>
    <row r="51" spans="1:18" ht="24.75" customHeight="1">
      <c r="A51" s="177"/>
      <c r="B51" s="182"/>
      <c r="C51" s="183"/>
      <c r="D51" s="183"/>
      <c r="E51" s="183"/>
      <c r="F51" s="183"/>
      <c r="G51" s="183"/>
      <c r="H51" s="184"/>
      <c r="I51" s="200" t="s">
        <v>74</v>
      </c>
      <c r="J51" s="201"/>
      <c r="K51" s="201"/>
      <c r="L51" s="201"/>
      <c r="M51" s="201"/>
      <c r="N51" s="201"/>
      <c r="O51" s="201"/>
      <c r="P51" s="201"/>
      <c r="Q51" s="18">
        <v>3</v>
      </c>
      <c r="R51" s="10"/>
    </row>
    <row r="52" spans="1:18" ht="24.75" customHeight="1">
      <c r="A52" s="177"/>
      <c r="B52" s="182"/>
      <c r="C52" s="183"/>
      <c r="D52" s="183"/>
      <c r="E52" s="183"/>
      <c r="F52" s="183"/>
      <c r="G52" s="183"/>
      <c r="H52" s="184"/>
      <c r="I52" s="164" t="s">
        <v>75</v>
      </c>
      <c r="J52" s="164"/>
      <c r="K52" s="164"/>
      <c r="L52" s="164"/>
      <c r="M52" s="164"/>
      <c r="N52" s="164"/>
      <c r="O52" s="164"/>
      <c r="P52" s="207"/>
      <c r="Q52" s="18">
        <v>4</v>
      </c>
      <c r="R52" s="10" t="s">
        <v>33</v>
      </c>
    </row>
    <row r="53" spans="1:19" ht="24.75" customHeight="1" thickBot="1">
      <c r="A53" s="178"/>
      <c r="B53" s="185"/>
      <c r="C53" s="186"/>
      <c r="D53" s="186"/>
      <c r="E53" s="186"/>
      <c r="F53" s="186"/>
      <c r="G53" s="186"/>
      <c r="H53" s="187"/>
      <c r="I53" s="193" t="s">
        <v>76</v>
      </c>
      <c r="J53" s="193"/>
      <c r="K53" s="193"/>
      <c r="L53" s="193"/>
      <c r="M53" s="193"/>
      <c r="N53" s="193"/>
      <c r="O53" s="193"/>
      <c r="P53" s="206"/>
      <c r="Q53" s="38">
        <v>5</v>
      </c>
      <c r="R53" s="12" t="s">
        <v>84</v>
      </c>
      <c r="S53" s="40"/>
    </row>
    <row r="54" spans="1:19" ht="24.75" customHeight="1" hidden="1">
      <c r="A54" s="41"/>
      <c r="B54" s="42"/>
      <c r="C54" s="42"/>
      <c r="D54" s="42"/>
      <c r="E54" s="42"/>
      <c r="F54" s="42"/>
      <c r="G54" s="42"/>
      <c r="H54" s="42"/>
      <c r="I54" s="43"/>
      <c r="J54" s="43"/>
      <c r="K54" s="43"/>
      <c r="L54" s="43"/>
      <c r="M54" s="43"/>
      <c r="N54" s="43"/>
      <c r="O54" s="43"/>
      <c r="P54" s="43"/>
      <c r="Q54" s="28"/>
      <c r="R54" s="19">
        <f>(IF(R49="X",Q49,"0"))+(IF(R50="X",Q50,"0"))+(IF(R51="X",Q51,"0"))+(IF(R52="X",Q52,"0"))+(IF(R53="X",Q53,"0"))</f>
        <v>5</v>
      </c>
      <c r="S54" s="40"/>
    </row>
    <row r="55" spans="1:19" ht="24.75" customHeight="1" hidden="1">
      <c r="A55" s="30"/>
      <c r="B55" s="44"/>
      <c r="C55" s="44"/>
      <c r="D55" s="44"/>
      <c r="E55" s="44"/>
      <c r="F55" s="44"/>
      <c r="G55" s="44"/>
      <c r="H55" s="44"/>
      <c r="I55" s="44"/>
      <c r="J55" s="44"/>
      <c r="K55" s="44"/>
      <c r="L55" s="44"/>
      <c r="M55" s="44"/>
      <c r="N55" s="44"/>
      <c r="O55" s="44"/>
      <c r="P55" s="44"/>
      <c r="Q55" s="32">
        <f>R55/4</f>
        <v>5</v>
      </c>
      <c r="R55" s="45">
        <f>R54+R48+R41+R38</f>
        <v>20</v>
      </c>
      <c r="S55" s="40"/>
    </row>
    <row r="56" spans="1:19" ht="45" customHeight="1" thickBot="1">
      <c r="A56" s="220" t="s">
        <v>77</v>
      </c>
      <c r="B56" s="221"/>
      <c r="C56" s="221"/>
      <c r="D56" s="221"/>
      <c r="E56" s="221"/>
      <c r="F56" s="221"/>
      <c r="G56" s="221"/>
      <c r="H56" s="221"/>
      <c r="I56" s="221"/>
      <c r="J56" s="221"/>
      <c r="K56" s="221"/>
      <c r="L56" s="221"/>
      <c r="M56" s="222"/>
      <c r="N56" s="226" t="s">
        <v>78</v>
      </c>
      <c r="O56" s="227"/>
      <c r="P56" s="227"/>
      <c r="Q56" s="228">
        <f>Q55*Q30</f>
        <v>24.166666666666664</v>
      </c>
      <c r="R56" s="229"/>
      <c r="S56" s="46"/>
    </row>
    <row r="57" spans="1:19" ht="87" customHeight="1" thickBot="1">
      <c r="A57" s="223"/>
      <c r="B57" s="224"/>
      <c r="C57" s="224"/>
      <c r="D57" s="224"/>
      <c r="E57" s="224"/>
      <c r="F57" s="224"/>
      <c r="G57" s="224"/>
      <c r="H57" s="224"/>
      <c r="I57" s="224"/>
      <c r="J57" s="224"/>
      <c r="K57" s="224"/>
      <c r="L57" s="224"/>
      <c r="M57" s="225"/>
      <c r="N57" s="230" t="s">
        <v>85</v>
      </c>
      <c r="O57" s="231"/>
      <c r="P57" s="231"/>
      <c r="Q57" s="231"/>
      <c r="R57" s="232"/>
      <c r="S57" s="40"/>
    </row>
    <row r="58" ht="24.75" customHeight="1">
      <c r="S58" s="40"/>
    </row>
    <row r="59" ht="24.75" customHeight="1">
      <c r="S59" s="40"/>
    </row>
  </sheetData>
  <sheetProtection/>
  <mergeCells count="67">
    <mergeCell ref="A42:A47"/>
    <mergeCell ref="A56:M57"/>
    <mergeCell ref="N56:P56"/>
    <mergeCell ref="Q56:R56"/>
    <mergeCell ref="N57:R57"/>
    <mergeCell ref="A49:A53"/>
    <mergeCell ref="B49:H53"/>
    <mergeCell ref="I49:P49"/>
    <mergeCell ref="I50:P50"/>
    <mergeCell ref="I51:P51"/>
    <mergeCell ref="I52:P52"/>
    <mergeCell ref="I53:P53"/>
    <mergeCell ref="A39:A40"/>
    <mergeCell ref="B39:H40"/>
    <mergeCell ref="I39:P39"/>
    <mergeCell ref="I40:P40"/>
    <mergeCell ref="B42:H47"/>
    <mergeCell ref="I42:P42"/>
    <mergeCell ref="I43:P43"/>
    <mergeCell ref="I44:P44"/>
    <mergeCell ref="I45:P45"/>
    <mergeCell ref="I46:P46"/>
    <mergeCell ref="I47:P47"/>
    <mergeCell ref="A32:P32"/>
    <mergeCell ref="A33:A37"/>
    <mergeCell ref="B33:H37"/>
    <mergeCell ref="I33:P33"/>
    <mergeCell ref="I34:P34"/>
    <mergeCell ref="I35:P35"/>
    <mergeCell ref="I36:P36"/>
    <mergeCell ref="I37:P37"/>
    <mergeCell ref="A24:A28"/>
    <mergeCell ref="B24:H28"/>
    <mergeCell ref="I24:P24"/>
    <mergeCell ref="I25:P25"/>
    <mergeCell ref="I26:P26"/>
    <mergeCell ref="I27:P27"/>
    <mergeCell ref="I28:P28"/>
    <mergeCell ref="A21:A22"/>
    <mergeCell ref="B21:H22"/>
    <mergeCell ref="I21:P21"/>
    <mergeCell ref="I22:P22"/>
    <mergeCell ref="A17:A19"/>
    <mergeCell ref="B17:H19"/>
    <mergeCell ref="I17:P17"/>
    <mergeCell ref="I18:P18"/>
    <mergeCell ref="I19:P19"/>
    <mergeCell ref="I8:P8"/>
    <mergeCell ref="A10:A11"/>
    <mergeCell ref="B10:H11"/>
    <mergeCell ref="I10:P10"/>
    <mergeCell ref="I11:P11"/>
    <mergeCell ref="A4:A8"/>
    <mergeCell ref="B4:H8"/>
    <mergeCell ref="I4:P4"/>
    <mergeCell ref="I5:P5"/>
    <mergeCell ref="I6:P6"/>
    <mergeCell ref="I7:P7"/>
    <mergeCell ref="B1:P1"/>
    <mergeCell ref="Q1:R3"/>
    <mergeCell ref="B2:P2"/>
    <mergeCell ref="A3:P3"/>
    <mergeCell ref="A13:A15"/>
    <mergeCell ref="B13:H15"/>
    <mergeCell ref="I13:P13"/>
    <mergeCell ref="I14:P14"/>
    <mergeCell ref="I15:P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d.laconi</cp:lastModifiedBy>
  <cp:lastPrinted>2023-05-17T09:18:11Z</cp:lastPrinted>
  <dcterms:created xsi:type="dcterms:W3CDTF">2013-12-17T16:06:50Z</dcterms:created>
  <dcterms:modified xsi:type="dcterms:W3CDTF">2024-01-29T21:13:33Z</dcterms:modified>
  <cp:category/>
  <cp:version/>
  <cp:contentType/>
  <cp:contentStatus/>
</cp:coreProperties>
</file>